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https://corpuschristi.sharepoint.com/sites/FinanceDepartment/Finance/SHARED/Debt Accounting/Transparency Submissions/Transparency Star Debt/2025 Debt Transparency Star/"/>
    </mc:Choice>
  </mc:AlternateContent>
  <xr:revisionPtr revIDLastSave="0" documentId="8_{3596DB3D-D637-40D6-879E-CA059CCF73A9}" xr6:coauthVersionLast="47" xr6:coauthVersionMax="47" xr10:uidLastSave="{00000000-0000-0000-0000-000000000000}"/>
  <bookViews>
    <workbookView xWindow="-120" yWindow="-120" windowWidth="29040" windowHeight="15720" tabRatio="685" activeTab="2"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_xlnm.Print_Area" localSheetId="2">'2 - Individual Debt Obligations'!$A$4:$P$67</definedName>
    <definedName name="_xlnm.Print_Titles" localSheetId="2">'2 - Individual Debt Obligations'!$8:$8</definedName>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68" i="3" l="1"/>
  <c r="J61" i="3" l="1"/>
  <c r="J63" i="3"/>
  <c r="J58" i="3" l="1"/>
  <c r="J57" i="3"/>
  <c r="E22" i="3" l="1"/>
  <c r="D22" i="3"/>
  <c r="J21" i="3" l="1"/>
  <c r="J18" i="3"/>
  <c r="J11" i="3"/>
  <c r="J12" i="3"/>
  <c r="J13" i="3"/>
  <c r="J15" i="3"/>
  <c r="J16" i="3"/>
  <c r="J17" i="3"/>
  <c r="J25" i="3"/>
  <c r="J26" i="3"/>
  <c r="J27" i="3"/>
  <c r="J31" i="3"/>
  <c r="J32" i="3"/>
  <c r="J33" i="3"/>
  <c r="J37" i="3"/>
  <c r="J38" i="3"/>
  <c r="J39" i="3"/>
  <c r="J40" i="3"/>
  <c r="J44" i="3"/>
  <c r="J45" i="3"/>
  <c r="J46" i="3"/>
  <c r="J47" i="3"/>
  <c r="J48" i="3"/>
  <c r="J49" i="3"/>
  <c r="J50" i="3"/>
  <c r="J51" i="3"/>
  <c r="J52" i="3"/>
  <c r="J53" i="3"/>
  <c r="J54" i="3"/>
  <c r="J55" i="3"/>
  <c r="J56" i="3"/>
  <c r="J59" i="3"/>
  <c r="J10" i="3"/>
  <c r="L2" i="2"/>
  <c r="P27" i="2" l="1"/>
  <c r="P26" i="2"/>
  <c r="P25" i="2"/>
  <c r="P24" i="2"/>
  <c r="P23" i="2"/>
  <c r="P22" i="2"/>
  <c r="P21" i="2"/>
  <c r="P20" i="2"/>
  <c r="P19" i="2"/>
  <c r="P18" i="2"/>
  <c r="P17" i="2"/>
  <c r="P16" i="2"/>
  <c r="P15" i="2"/>
  <c r="P14" i="2"/>
  <c r="P13" i="2"/>
  <c r="P12" i="2"/>
  <c r="P11" i="2"/>
  <c r="P10" i="2"/>
  <c r="P9" i="2"/>
  <c r="P8" i="2"/>
  <c r="P7" i="2"/>
  <c r="P6" i="2"/>
  <c r="P5" i="2"/>
  <c r="Q4" i="2"/>
  <c r="Q5" i="2" s="1"/>
  <c r="Q6" i="2" s="1"/>
  <c r="Q7" i="2" s="1"/>
  <c r="Q8" i="2" s="1"/>
  <c r="Q9" i="2" s="1"/>
  <c r="Q10" i="2" s="1"/>
  <c r="Q11" i="2" s="1"/>
  <c r="Q12" i="2" s="1"/>
  <c r="Q13" i="2" s="1"/>
  <c r="Q14" i="2" s="1"/>
  <c r="Q15" i="2" s="1"/>
  <c r="Q16" i="2" s="1"/>
  <c r="Q17" i="2" s="1"/>
  <c r="Q18" i="2" s="1"/>
  <c r="Q19" i="2" s="1"/>
  <c r="Q20" i="2" s="1"/>
  <c r="Q21" i="2" s="1"/>
  <c r="Q22" i="2" s="1"/>
  <c r="Q23" i="2" s="1"/>
  <c r="Q24" i="2" s="1"/>
  <c r="Q25" i="2" s="1"/>
  <c r="Q26" i="2" s="1"/>
  <c r="Q27" i="2" s="1"/>
  <c r="P4" i="2"/>
  <c r="Q3" i="2"/>
  <c r="P3" i="2"/>
  <c r="P2" i="2"/>
  <c r="M2" i="2"/>
  <c r="C24" i="2" s="1"/>
  <c r="C12" i="2" l="1"/>
  <c r="C28" i="2"/>
  <c r="C13" i="2"/>
  <c r="C29" i="2"/>
  <c r="C14" i="2"/>
  <c r="C30" i="2"/>
  <c r="C25" i="2"/>
  <c r="C26" i="2"/>
  <c r="C27" i="2"/>
  <c r="C15" i="2"/>
  <c r="C31" i="2"/>
  <c r="C16" i="2"/>
  <c r="C32" i="2"/>
  <c r="C17" i="2"/>
  <c r="C33" i="2"/>
  <c r="C23" i="2"/>
  <c r="C18" i="2"/>
  <c r="C34" i="2"/>
  <c r="C19" i="2"/>
  <c r="C35" i="2"/>
  <c r="C20" i="2"/>
  <c r="C36" i="2"/>
  <c r="C11" i="2"/>
  <c r="C21" i="2"/>
  <c r="C22" i="2"/>
  <c r="B4" i="3"/>
  <c r="B9" i="1"/>
  <c r="J120" i="3" l="1"/>
  <c r="J119" i="3"/>
  <c r="J118" i="3"/>
  <c r="J117" i="3"/>
  <c r="J116" i="3"/>
  <c r="J115" i="3"/>
  <c r="J114" i="3"/>
  <c r="J113" i="3"/>
  <c r="J112" i="3"/>
  <c r="J111" i="3"/>
  <c r="J110" i="3"/>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B4" i="4" l="1"/>
  <c r="B3" i="4"/>
  <c r="J71" i="3" l="1"/>
  <c r="J70" i="3"/>
  <c r="J69" i="3"/>
  <c r="J65" i="3"/>
  <c r="J64" i="3"/>
  <c r="J62" i="3"/>
  <c r="B3" i="3"/>
</calcChain>
</file>

<file path=xl/sharedStrings.xml><?xml version="1.0" encoding="utf-8"?>
<sst xmlns="http://schemas.openxmlformats.org/spreadsheetml/2006/main" count="893" uniqueCount="459">
  <si>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</si>
  <si>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</si>
  <si>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</si>
  <si>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</si>
  <si>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</si>
  <si>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</si>
  <si>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</si>
  <si>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</si>
  <si>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</si>
  <si>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</si>
  <si>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</si>
  <si>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</si>
  <si>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</si>
  <si>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</si>
  <si>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</si>
  <si>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</si>
  <si>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</si>
  <si>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</si>
  <si>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</si>
  <si>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</si>
  <si>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</si>
  <si>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</si>
  <si>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</si>
  <si>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</si>
  <si>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</si>
  <si>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</si>
  <si>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</si>
  <si>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</si>
  <si>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</si>
  <si>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</si>
  <si>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</si>
  <si>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</si>
  <si>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</si>
  <si>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</si>
  <si>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</si>
  <si>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</si>
  <si>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</si>
  <si>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</si>
  <si>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</si>
  <si>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</si>
  <si>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</si>
  <si>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</si>
  <si>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</si>
  <si>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</si>
  <si>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</si>
  <si>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</si>
  <si>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</si>
  <si>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</si>
  <si>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</si>
  <si>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</si>
  <si>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</si>
  <si>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</si>
  <si>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</si>
  <si>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</si>
  <si>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</si>
  <si>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</si>
  <si>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</si>
  <si>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</si>
  <si>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</si>
  <si>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</si>
  <si>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</si>
  <si>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</si>
  <si>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</si>
  <si>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</si>
  <si>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</si>
  <si>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</si>
  <si>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</si>
  <si>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</si>
  <si>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</si>
  <si>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</si>
  <si>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</si>
  <si>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</si>
  <si>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</si>
  <si>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</si>
  <si>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</si>
  <si>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</si>
  <si>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</si>
  <si>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</si>
  <si>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</si>
  <si>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</si>
  <si>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</si>
  <si>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</si>
  <si>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</si>
  <si>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</si>
  <si>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</si>
  <si>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</si>
  <si>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</si>
  <si>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</si>
  <si>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</si>
  <si>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</si>
  <si>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</si>
  <si>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</si>
  <si>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</si>
  <si>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</si>
  <si>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</si>
  <si>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</si>
  <si>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</si>
  <si>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</si>
  <si>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</si>
  <si>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</si>
  <si>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</si>
  <si>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</si>
  <si>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</si>
  <si>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</si>
  <si>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</si>
  <si>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</si>
  <si>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</si>
  <si>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</si>
  <si>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</si>
  <si>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</si>
  <si>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</si>
  <si>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</si>
  <si>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</si>
  <si>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</si>
  <si>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</si>
  <si>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</si>
  <si>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</si>
  <si>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</si>
  <si>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</si>
  <si>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</si>
  <si>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</si>
  <si>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</si>
  <si>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</si>
  <si>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</si>
  <si>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</si>
  <si>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</si>
  <si>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</si>
  <si>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</si>
  <si>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</si>
  <si>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</si>
  <si>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</si>
  <si>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</si>
  <si>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</si>
  <si>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</si>
  <si>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</si>
  <si>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</si>
  <si>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</si>
  <si>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</si>
  <si>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</si>
  <si>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</si>
  <si>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</si>
  <si>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</si>
  <si>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</si>
  <si>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</si>
  <si>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</si>
  <si>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</si>
  <si>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</si>
  <si>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</si>
  <si>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</si>
  <si>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</si>
  <si>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</si>
  <si>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</si>
  <si>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</si>
  <si>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</si>
  <si>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</si>
  <si>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</si>
  <si>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</si>
  <si>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</si>
  <si>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</si>
  <si>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</si>
  <si>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</si>
  <si>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</si>
  <si>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</si>
  <si>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</si>
  <si>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</si>
  <si>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</si>
  <si>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</si>
  <si>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</si>
  <si>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</si>
  <si>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</si>
  <si>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</si>
  <si>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</si>
  <si>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</si>
  <si>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</si>
  <si>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</si>
  <si>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</si>
  <si>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</si>
  <si>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</si>
  <si>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</si>
  <si>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</si>
  <si>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</si>
  <si>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</si>
  <si>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</si>
  <si>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</si>
  <si>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</si>
  <si>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</si>
  <si>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</si>
  <si>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</si>
  <si>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</si>
  <si>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</si>
  <si>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</si>
  <si>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</si>
  <si>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</si>
  <si>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</si>
  <si>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</si>
  <si>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</si>
  <si>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</si>
  <si>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</si>
  <si>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</si>
  <si>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</si>
  <si>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</si>
  <si>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</si>
  <si>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</si>
  <si>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</si>
  <si>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</si>
  <si>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</si>
  <si>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</si>
  <si>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</si>
  <si>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</si>
  <si>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</si>
  <si>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</si>
  <si>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</si>
  <si>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</si>
  <si>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</si>
  <si>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</si>
  <si>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</si>
  <si>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</si>
  <si>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</si>
  <si>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</si>
  <si>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</si>
  <si>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</si>
  <si>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</si>
  <si>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</si>
  <si>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</si>
  <si>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</si>
  <si>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</si>
  <si>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</si>
  <si>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</si>
  <si>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</si>
  <si>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</si>
  <si>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</si>
  <si>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</si>
  <si>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</si>
  <si>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</si>
  <si>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</si>
  <si>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</si>
  <si>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</si>
  <si>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</si>
  <si>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</si>
  <si>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</si>
  <si>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</si>
  <si>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</si>
  <si>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</si>
  <si>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</si>
  <si>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</si>
  <si>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</si>
  <si>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</si>
  <si>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</si>
  <si>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</si>
  <si>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</si>
  <si>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</si>
  <si>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</si>
  <si>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</si>
  <si>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</si>
  <si>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</si>
  <si>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</si>
  <si>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</si>
  <si>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</si>
  <si>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</si>
  <si>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</si>
  <si>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</si>
  <si>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</si>
  <si>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</si>
  <si>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</si>
  <si>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</si>
  <si>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</si>
  <si>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</si>
  <si>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</si>
  <si>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</si>
  <si>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</si>
  <si>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</si>
  <si>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</si>
  <si>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</si>
  <si>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</si>
  <si>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</si>
  <si>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</si>
  <si>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</si>
  <si>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</si>
  <si>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</si>
  <si>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</si>
  <si>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</si>
  <si>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</si>
  <si>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</si>
  <si>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</si>
  <si>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</si>
  <si>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</si>
  <si>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</si>
  <si>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</si>
  <si>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</si>
  <si>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</si>
  <si>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</si>
  <si>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</si>
  <si>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</si>
  <si>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</si>
  <si>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</si>
  <si>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</si>
  <si>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</si>
  <si>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</si>
  <si>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</si>
  <si>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</si>
  <si>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Date</t>
  </si>
  <si>
    <t>Datevalue</t>
  </si>
  <si>
    <t>EndDatePrevFY</t>
  </si>
  <si>
    <t>NewFY</t>
  </si>
  <si>
    <t>9/30/2025</t>
  </si>
  <si>
    <t>9/30/2026</t>
  </si>
  <si>
    <t>9/30/2027</t>
  </si>
  <si>
    <t>9/30/2028</t>
  </si>
  <si>
    <t>9/30/2029</t>
  </si>
  <si>
    <t>9/30/2030</t>
  </si>
  <si>
    <t>9/30/2031</t>
  </si>
  <si>
    <t>9/30/2032</t>
  </si>
  <si>
    <t>9/30/2033</t>
  </si>
  <si>
    <t>9/30/2034</t>
  </si>
  <si>
    <t>9/30/2035</t>
  </si>
  <si>
    <t>9/30/2036</t>
  </si>
  <si>
    <t>9/30/2037</t>
  </si>
  <si>
    <t>9/30/2038</t>
  </si>
  <si>
    <t>9/30/2039</t>
  </si>
  <si>
    <t>9/30/2040</t>
  </si>
  <si>
    <t>9/30/2041</t>
  </si>
  <si>
    <t>9/30/2042</t>
  </si>
  <si>
    <t>9/30/2043</t>
  </si>
  <si>
    <t>9/30/2044</t>
  </si>
  <si>
    <t>9/30/2045</t>
  </si>
  <si>
    <t>9/30/2046</t>
  </si>
  <si>
    <t>9/30/2047</t>
  </si>
  <si>
    <t>9/30/2048</t>
  </si>
  <si>
    <t>9/30/2049</t>
  </si>
  <si>
    <t>9/30/2050</t>
  </si>
  <si>
    <t>City of Corpus Christi</t>
  </si>
  <si>
    <t>Eva Barton</t>
  </si>
  <si>
    <t>Financial Accountant III</t>
  </si>
  <si>
    <t>(361) 826-3630</t>
  </si>
  <si>
    <t>1201 Leopard St</t>
  </si>
  <si>
    <t>Corpus Christi</t>
  </si>
  <si>
    <t>Nueces</t>
  </si>
  <si>
    <t>PO Box 9277</t>
  </si>
  <si>
    <t>evab@corpuschristitx.gov</t>
  </si>
  <si>
    <t>2012 Seawall Project</t>
  </si>
  <si>
    <t>Business Job/Development Corporation</t>
  </si>
  <si>
    <t>refunding</t>
  </si>
  <si>
    <t xml:space="preserve"> (i) refunding the Corporation's currently outstanding indebtedness, for debt service savings, and (ii) to pay COI.</t>
  </si>
  <si>
    <t xml:space="preserve"> (1) acquiring, purchasing, constructing, improving, repairing, extending, equipping and renovating the City's Combined Utility System and (2) paying COI.</t>
  </si>
  <si>
    <t xml:space="preserve"> (i) acquiring, purchasing, constructing, improving, repairing, extending, equipping, and renovating the City's Combined Utility System.</t>
  </si>
  <si>
    <t>2014 PPFCO</t>
  </si>
  <si>
    <t>For McKinstry energy efficiency projects.</t>
  </si>
  <si>
    <t>2015 Marina Rev Taxable</t>
  </si>
  <si>
    <t>Issued for the purposes of (1) building , improving, extending, renovating, enlarging and repairing the Marina System and (II) the payment of the costs of issuance for the Bonds.</t>
  </si>
  <si>
    <t>2015 NRA</t>
  </si>
  <si>
    <t>(i) refund the Authority's outstanding Water Supply Facilities Revenue Refunding Bonds (City of Corpus Christi Lake Texana Project), Series 2005 (the "Refunded Bonds") to achieve debt service savings, and (ii) pay issuance costs on the Series 2015 Bonds.</t>
  </si>
  <si>
    <t xml:space="preserve"> (1) acquiring, purchasing, constructing, improving, repairing, extending, enlarging, equipping, and renovating the City's municipal solid waste system, and (2) paying the costs of the issuance.</t>
  </si>
  <si>
    <t xml:space="preserve">2015A Utility Jr Lien Rev </t>
  </si>
  <si>
    <t xml:space="preserve"> (i) acquiring, purchasing, constructing, improving, repairing, extending, enlarging, equipping, and renovating the City's Combined Utility System and (ii) paying the COI. Specifically these Bonds are being issued to finance the costs of the water transport pipeline project referred as the "Mary Rhodes Pipeline" and "Mary Rhodes II".</t>
  </si>
  <si>
    <t>2015C Utl Jr Lien Revenue</t>
  </si>
  <si>
    <t>(i) acquiring, purchasing, constructing, improving, repairing, extending, enlarging, equipping and renovating the City's Combined Utility System and (ii) paying the costs of issuance relating to the Bonds.</t>
  </si>
  <si>
    <t>2012A.5 Utl Junior LIen Rev Rfdg</t>
  </si>
  <si>
    <t>2016 Facility CO</t>
  </si>
  <si>
    <t xml:space="preserve"> (1) acquiring, purchasing, constructing, improving, repairing, extending, enlarging, equipping, and renovating the City's parks and recreation facilities, and (2) paying the costs of issuance of the Certificates.</t>
  </si>
  <si>
    <t>The proceeds of the Bonds will be used to provide funds sufficient to refund the City's currently outstanding obligations, Series 2007A General Improvement Bonds, Series 2009 General Improvement Bonds and Series 2009 Certificates of Obligation, and for debt service savings and *ii) pay the costs related to the issuance of the Bonds</t>
  </si>
  <si>
    <t>The bonds are being issued for the purpose of (i) refunding certain of the City's currently outstanding Priority Bonds, (Utility System Revenue Refunding and Improvement Bonds, Series 2006 and Series 2009) for debt service savings and (ii) paying the costs of the issuance to the bonds.</t>
  </si>
  <si>
    <t xml:space="preserve"> (1) constructing, renovating, equipping, enlarging and improving City streets (including utilities repair, replacement and relocation), including curb, gutters, sidewalks, and drainage improvements necessary or incidental thereto; (2) purchasing materials, supplies, equipment, machinery, landscaping, land and rights-of-way for authorized needs and purposes relating to the aforementioned capital improvements; and (3) paying professional servides related to the design, construction, project management and financing of the aforementioned projects.</t>
  </si>
  <si>
    <t>Refund the Series 2007 A-1 bonds and 2015 Tax Notes Series 2015 was refund to secure the loan.</t>
  </si>
  <si>
    <t xml:space="preserve">The purpose of financing costs associated with making permanent public improvements to the City's solid waste system; </t>
  </si>
  <si>
    <t>Refunding 2015B Utility Jr Ln Rev (acquiring, purchasing, constructing, improving, repairing, extending, enlarging, equipping and renovating the Combined Utility System and (ii) paying the COI. Specifically, the proceeds of the Bonds are being issued to finance the costs of the water transport pipeline project referred to as "Mary Rhodes II.")</t>
  </si>
  <si>
    <t>2018 General Improvement</t>
  </si>
  <si>
    <t>2020C Utl Jr Ln Rev Imp TWDB SWIRFT</t>
  </si>
  <si>
    <t>2021A Comb Tax &amp; Ltd Pldg Rev CO</t>
  </si>
  <si>
    <t>2021A Utl Jr Ln Revenue Notes</t>
  </si>
  <si>
    <t>2021B Comb Tax &amp; Ltd Pldg CO, Taxable</t>
  </si>
  <si>
    <t>2022A Utl Jr Ln Rev Imp (TWDB CWSRF)</t>
  </si>
  <si>
    <t>2022A Comb Tax &amp; Ltd Plg Rev CO</t>
  </si>
  <si>
    <t>2022B Utl Jr Ln Rev Imp</t>
  </si>
  <si>
    <t>2022B Comb Tax &amp; Ltd Plg Rev CO, Taxable</t>
  </si>
  <si>
    <t xml:space="preserve">2022C General Improvement </t>
  </si>
  <si>
    <t xml:space="preserve">The purposes identified in the respective propositions approved by the City </t>
  </si>
  <si>
    <t>The purposes of constructing, renovating, equipping, enlarging, and improving City streets</t>
  </si>
  <si>
    <t>The purposes the of constructing, improvements to the City's solid waste facilities</t>
  </si>
  <si>
    <t>The purpose of discharging and making final payment of the Refunded Obligations, and paying the cost of issuance relating thereto, all in conformity with the laws of the State of Texas, particularly the City's Home Rule Charter and the Act, and the Ordinance</t>
  </si>
  <si>
    <t>The purpose of providing funds for the discharge and final payment of the Refunded Obligation and payment of the costs of issuance of the general improvement refunding bonds</t>
  </si>
  <si>
    <t>The purpose of providing funds for the discharge and final payment of the refunded obligations and payment of the costs of issuance of the general improvement refunding bonds</t>
  </si>
  <si>
    <t>The purpose of acquiring, purchasing, constructing, improving, repairing, enlarging, equipping, and renovating the City’s Combined Utility System.  Refunding certain of currented outstanding Priority Bonds for debt service savings and paying the costs of issuance relating to the bonds</t>
  </si>
  <si>
    <t>The purpose is to provide funds to (i) make permanent public improvements within the City for the purposes identified in the respective proposition approved by the City’s voters at an election held on November 6, 2018 and (ii) pay the costs related to the issuance</t>
  </si>
  <si>
    <t>Purposes of (i) designing, planning, building, improving, extending, enlarging, and repairing the City’s combined Utility System; (ii) refunding a portion of the City’s outstanding debt obligations (2010 Utl WIF, 2012 Utl Rev.), hereto for debt services savings; and (iii) paying the costs of issuance</t>
  </si>
  <si>
    <t>Purpose of (i) refunding a portion of the City's outstanding debt obligations (2012 Gen Imp), hereto for debt services savings and (ii) paying the costs related to the issuance of the 2020B Bonds</t>
  </si>
  <si>
    <t>Purpose of (i) refunding a portion of the City’s outstanding debt obligations (partial 2012A Utl, 2012B Utl, and 2013 Utl), hereto for debt services savings; and (iii) paying the costs of issuance</t>
  </si>
  <si>
    <t>Purpose of (i) refunding a portion of the City's outstanding debt obligations (partial 2012D General Imp Rfd, Taxable; 2013 General Imp; &amp; 2012 Comb Tax and Surplus Airport Rev CO airport), hereto for debt service savings and (ii) paying the costs related to the issuance of the Taxable</t>
  </si>
  <si>
    <t xml:space="preserve">Purpose of (i) designing, planning, building, improving, extending, enlarging, and repairing the System, and (ii) paying the costs and expenses of issuing the Bonds. </t>
  </si>
  <si>
    <t>Purposes of (i) constructing, acquiring, purchasing, renovating, enlarging, and improving City facilities and signage, including City Hall and the Museum of Science and History, (ii) constructing, acquiring, purchasing, renovating, enlarging, and improving City facilities and signage, (iii) constructing, acquiring, purchasing, renovating, enlarging, and improving City park facilities, including the Veterans Memorial Park, (iv) the purchase of materials, supplies, equipment, machinery, landscaping, land, and rights-of-way for authorized needs and purposes relating to the aforementioned projects; and (v) the payment of professional services related to the design, construction, management and financing of the aforementioned projects.</t>
  </si>
  <si>
    <t>Funding needed for the Gas System as a result of the February 2021 extreme weather event.</t>
  </si>
  <si>
    <t>Purposes of (i) constructing, acquiring, purchasing, renovating, enlarging, and improving City solid waste facilities, including landfill site development, a gas collection and control system, and related road improvements, (ii) constructing, acquiring, purchasing, renovating, enlarging, and improving City park facilities, including City golf courses, (iii) the purchase of materials, supplies, equipment, machinery, landscaping, land, and rights-of-way for authorized needs and purposes relating to the aforementioned projects; and (iv) the payment of professional services related to the design, construction, management and financing of the aforementioned projects.</t>
  </si>
  <si>
    <t>Purposes of (i) advance refunding a portion of the City’s outstanding debt obligations (2013 Gen Imp &amp; 2012 Gen Imp, Taxable), hereto for debt service savings and (ii) paying the costs of issuance.</t>
  </si>
  <si>
    <t>Purpose of (i) refunding a portion of the City's outstanding debt obligations (2012C and 2012B Gen Imp), hereto for debt services savings and (ii) paying the costs related to the issuance of the 2021D Bonds.</t>
  </si>
  <si>
    <t>Purpose of (i) refunding a portion of the City's outstanding debt obligations (2012 CO), hereto for debt services savings and (ii) paying the costs related to the issuance of the 20221E Bonds.</t>
  </si>
  <si>
    <t>The purpose of funding improvements to the Issuer’s water system in accordance with the Clean Water State Revolving Fund for Texas (the Project), as further identified in the TWDB Resolution adopted on January 6, 2022 approving a financial assistance award to the Issuer as TWDB Project # 73907</t>
  </si>
  <si>
    <t>For the purposes of (i) (a) constructing acquiring purchasing, renovating, and improving existing City facilities, including renovation and improvements to City Hall, Health Department, &amp; Library system city-wide, (b) constructing acquiring, purchasing, renovating, equipping, enlarging, &amp; improving City's parks and recreation facilities, including a parks tourist district facility and warehouse, and (c) constructing acquiring, purchasing, renovating, equipping, enlarging, &amp; improving City's pubic safety facilities, including a police training academy; (ii) the purchase of materials, supplies equipment, machinery, landscaping land, and rights-of-way for authorized needs &amp; purpose relating to the aforementioned projects; and (iii) the payment of professional services related to the design, construction, management and financing of the aforementioned projects.</t>
  </si>
  <si>
    <t>Proceeds from the sale of the Bonds will be used for the purpose of (i) designing, planning, building, improving, extending, enlarging and repairing the City's Combined Utility System; and (ii) paying the costs of issuance relating to the Bond</t>
  </si>
  <si>
    <t>For the purposes of (i) (a) constructing, acquiring, purchasing, renovating, enlarging, and improving existing City's solid waste facilities, including the solid waste facility complex and the solid waste compost facility: (ii) the purchase of materials, supplies, equipment, machinery, landscaping land, and rights-of-way for authorized needs &amp; purpose relating to the aforementioned projects; and (iii) the payment of professional services related to the design,  construction, management and financing of the aforementioned projects. CIP 3374 Fund</t>
  </si>
  <si>
    <t>For the purposes of (i) (a) making permanent public improvements within the City for the purposes identified in the respective proposition approved by the City's voters at an election held on November 3, 2020 and (ii) paying the cost of issuance related to the Bonds.</t>
  </si>
  <si>
    <t>The purposes of making permanent public improvements within the City for the purposes identified in the respective propositions approved by the City’s voters at the election held on November 3, 2020, specifically designing, demolishing, constructing, renovating, improving, reconstructing, restructuring, extending streets and related land and right-of-way sidewalks, streetscapes, collectors, drainage, landscape, signage, acquiring lands and right necessary; designing, demolishing, constructing, renovating, improving, expanding and equipping City parks and recreation facilities, and paying the costs of issuance related to the Bonds</t>
  </si>
  <si>
    <t>The purposes of constructing, acquiring, purchasing, renovating, enlarging, and improving City public safety facilities and signage, including a Police Academy; the purchase of materials, supplies, equipment, machinery, landscaping, land, and rights-of-way for authorized needs and purposes relating to the projects; and the payment of professional services related to the design, construction, management, and financing of the projects.</t>
  </si>
  <si>
    <t>The purposes of constructing, acquiring, purchasing, renovating, enlarging, and improving City’s solid waste facilities, including the solid waste facility complex and the solid waste compost facility, and constructing, acquiring, renovating, enlarging, and improving City park facilities, including City golf courses; the purchases of materials, supplies, equipment, machinery, landscaping, land, and rights-of-way for authorized needs and purposes relating to the projects; and the payment of professional services related to the design, construction, management and financing of the projects.</t>
  </si>
  <si>
    <t>The purposes of street improvement projects; and paying the costs of issuance related to the Notes.</t>
  </si>
  <si>
    <t>The purchase and cancellation of a portion of the City's outstanding debt obligations for debt service savings through purchase by means of a tender offer and cancellation and paying the costs of issuance relating to the bonds.</t>
  </si>
  <si>
    <t>For the purposes of (i) designing, planning, building, improving, extending, enlarging, and repairing the City's Combined Utility System (defined herein); (ii) refunding a portion of the City's outstanding debt obligations (the "Refunded Bonds") for debt service savings; and (iii) paying the costs of issuance relating to the Bonds</t>
  </si>
  <si>
    <t>For the purposes of making permanent public improvements within the City for the purposes identified in the respective propositions approved by the City's voters at an election held on November 8, 2022 (the "Election"), specifically (i) designing, demolishing, constructing, renovating, improving, reconstructing, restructuring and extending streets and thoroughfares and related land and right-of-way sidewalks, streetscapes, collectors, drainage, landscape, signage, acquiring lands and rights-of-way</t>
  </si>
  <si>
    <t>For the purposes of (i) constructing, acquiring, purchasing, renovating, enlarging, and improving City administrative facilities and signage, including renovations and improvements to City Hall and a new public works department facility for City</t>
  </si>
  <si>
    <t>For the purposes of (i) constructing, acquiring, purchasing, renovating, enlarging, and improving the City's solid waste facilities, including landfill site development, a gas collection and control system, and related road improvements</t>
  </si>
  <si>
    <t>2012B Utl Junior Lien Rfdg</t>
  </si>
  <si>
    <t>2018 Utl Sub Ln Rev Rfdg TWDB</t>
  </si>
  <si>
    <t>2019B General Imp Rfdg, Taxable</t>
  </si>
  <si>
    <t>2019 Utility Sys Jr Lien Rev Imp &amp; Rfdg</t>
  </si>
  <si>
    <t>2020A Utl Jr Ln Rev Imp &amp; Rfdg</t>
  </si>
  <si>
    <t>2020B Utl Jr Ln Rev Rfdg, taxable</t>
  </si>
  <si>
    <t>2020C General Imp Rfdg, Taxable</t>
  </si>
  <si>
    <t>2021C General Imp Rfdg, Taxable</t>
  </si>
  <si>
    <t>2021E General Imp Rfdg (AMT)</t>
  </si>
  <si>
    <t xml:space="preserve">2023B - Comb Tax  &amp; Ltd Plg Rev CO, Taxable </t>
  </si>
  <si>
    <t xml:space="preserve">2020A General Improvement </t>
  </si>
  <si>
    <t xml:space="preserve">2023 General Improvement </t>
  </si>
  <si>
    <t>2023A Comb Tax  &amp; Ltd Plg Rev CO</t>
  </si>
  <si>
    <t>2023 Limited Tax Notes</t>
  </si>
  <si>
    <t>2023 Utl Sr Ln Rev Imp &amp; Rfdg</t>
  </si>
  <si>
    <t>2024 Utl Sr Ln Rev Imp &amp; Rfdg</t>
  </si>
  <si>
    <t xml:space="preserve">2024 General Improvement </t>
  </si>
  <si>
    <t>2024A Comb Tax &amp; Ltd Pldg Rev CO</t>
  </si>
  <si>
    <t>2024B Comb Tax &amp; Ltd Pldg Rev, Taxable CO</t>
  </si>
  <si>
    <t>2015 Comb Tax &amp; Ltd Pldg Rev CO,Taxable</t>
  </si>
  <si>
    <t>2016A  Comb Tax &amp; Ltd Pldg Rev CO</t>
  </si>
  <si>
    <t>2018A  Comb Tax &amp; Ltd Pldg Rev CO</t>
  </si>
  <si>
    <t>2018B  Comb Tax &amp; Ltd Pldg Rev CO</t>
  </si>
  <si>
    <t>2016 Util Jr Lien Rfdg</t>
  </si>
  <si>
    <t>2017 Utl Jr Lien Rev Rfdg - TWDB</t>
  </si>
  <si>
    <t>2016A General Improvement Rfdg (TMPC)</t>
  </si>
  <si>
    <t>2017 Comb Tax &amp; Ltd Pldg Rev CO</t>
  </si>
  <si>
    <t xml:space="preserve">2025 General Improvement </t>
  </si>
  <si>
    <t>2024C General Improvement Rfdg</t>
  </si>
  <si>
    <t>2025 Limited Tax Notes</t>
  </si>
  <si>
    <t>2025 Utl Sr Ln Rev Imp &amp; Rfdg</t>
  </si>
  <si>
    <t>2024A Utl Sr Ln Rev Imp TWDB SWIRFT Desal</t>
  </si>
  <si>
    <t>2024B Utl Sr Ln Rev Imp TWDB SWIRFT Desal</t>
  </si>
  <si>
    <t>2025A Comb Tax &amp; Ltd Pldg Rev CO</t>
  </si>
  <si>
    <t>2025B Comb Tax &amp; Ltd Pldg Rev CO, Taxable</t>
  </si>
  <si>
    <t>Purpose of (i) refunding a portion of the City's outstanding debt obligations (2016 CO, 2015 Gen Imp, and 2015 Gen Imp Rfd), hereto for debt services savings and paying the costs related to the issuance of the 2024C Bonds.</t>
  </si>
  <si>
    <t>For the purposes of (i) constructing, acquiring, purchasing, renovating, enlarging, and improving the City’s solid waste facilities, including landfill site development and related road improvements; (ii) the purchase of materials, supplies, equipment, machinery, landscaping, land, and rights-of-way for authorized needs and purposes; and (iii) the payment of professional services related to the design, construction, management and financing of the aforementioned
projects.</t>
  </si>
  <si>
    <t>For the purposes of (i) designing, constructing, renovating, improving, reconstructing, restructuring and extending streets and  roughages and related land and right-of-way sidewalks, streetscapes, collectors, drainage, landscape, signage, acquiring lands and rights-of-way necessary thereto or incidental therewith (but specifically excluding related City utility costs, which are the responsibility of the City’s utility system); (ii) purchasing and equipping public safety vehicles, including police and fire vehicles; (iii) acquisition of parks equipment, including a dump truck; (iv) constructing, acquiring, purchasing, renovating, enlarging, equipping, and improving the City’s public safety facilities, including a new detention center; (v) the purchase of materials, supplies, equipment, machinery, land, and rights-of-way for authorized needs and purposes relating to the above-mentioned capital improvements; (vi) the payment of professional services related to the design, Construction, project management, and financing of the aforementioned projects.</t>
  </si>
  <si>
    <t>For the purposes of making permanent public improvements within the City for the purposes to identified in the respective propositions approved by the City’s voters at an election held on November 8, 2022 (the “Election”), specifically (i) designing, demolishing, constructing, renovating, improving, reconstructing, restructuring and extending streets and thoroughfares and related land and right-of-way sidewalks, streetscapes, collectors, drainage, landscape, signage, acquiring lands and rights-of-way necessary thereto or incidental therewith, and (ii) paying the costs of issuance related to the Bonds.</t>
  </si>
  <si>
    <t>For the purposes of (1) (a) constructing, acquiring, purchasing, renovating, enlarging, and improving City administrative facilities and signage, including renovations and improvements to City Hall and the La Retama Central Library, (b) constructing, acquiring, purchasing, renovating, enlarging, and improving City public health and safety facilities and
signage, including renovations and improvements to the City’s fire department resource center, (c) constructing, acquiring, purchasing, renovating, enlarging, and improving the City’s animal care facility, (d) designing, demolishing, constructing, renovating, improving, reconstructing, restructuring and extending streets and thoroughfares and related land and right-of-way sidewalks, streetscapes, collectors, drainage, landscape, signage, acquiring lands and rights-of-way necessary thereto or incidental therewith, and (e) constructing, acquiring, purchasing, renovating, enlarging, and improving City park facilities, (2) the purchase of materials, supplies, equipment, machinery, landscaping, land, and rights-of-way for authorized needs and purposes; and (3) the payment of professional services related to the design, construction, management and financing of the projects.</t>
  </si>
  <si>
    <t>Proceeds from the sale of the Bonds will be used for the purposes of (i) designing, planning, building, improving, extending, enlarging, and repairing the City’s Combined Utility System (defined herein); (ii) refunding a portion of the City’s outstanding debt obligations (the “Refunded Bonds”) for debt service savings and (iii) paying the costs of issuance relating to the Bonds.</t>
  </si>
  <si>
    <t>The purpose of funding improvements to the Issuer’s water system in accordance with the State Water Implementation Revenue Fund for Texas (SWIRFT) to finance the planning, acquisition, design, and construction of certain water supply project # 51052.</t>
  </si>
  <si>
    <t>To obtain financial assistance from the Texas Water Development Board (TWDB) for improvements to the Issuer’s water system under the State Water Implementation Revenue Fund for Texas (the Project), as described in the TWDB Resolution adopted on January 23, 2020, which approved a financial assistance award to the Issuer for TWDB Project No. 51052.</t>
  </si>
  <si>
    <t>2021D General Improvement Rfdg</t>
  </si>
  <si>
    <t xml:space="preserve">2020B General Improvement Rfdg </t>
  </si>
  <si>
    <t>2019A General Improvement Rfdg</t>
  </si>
  <si>
    <t>2016 General Improvement Rfdg</t>
  </si>
  <si>
    <t>https://www.census.gov/quickfacts/fact/table/corpuschristicitytexas/POP</t>
  </si>
  <si>
    <t>sergiov2@corpuschristitx.gov</t>
  </si>
  <si>
    <t>(361) 826-3227</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</si>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</sst>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7"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2"/>
      <color theme="1"/>
      <name val="Calibri"/>
      <family val="2"/>
      <scheme val="minor"/>
    </font>
    <font>
      <b/>
      <sz val="11"/>
      <color theme="1"/>
      <name val="Calibri"/>
      <family val="2"/>
      <scheme val="minor"/>
    </font>
    <font>
      <sz val="12"/>
      <color theme="1"/>
      <name val="Aptos"/>
      <family val="2"/>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4">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0" xfId="0" applyFont="1" applyAlignment="1">
      <alignment horizontal="center"/>
    </xf>
    <xf numFmtId="0" fontId="0" fillId="0" borderId="0" xfId="0" applyAlignment="1">
      <alignment horizontal="center"/>
    </xf>
    <xf numFmtId="0" fontId="14" fillId="0" borderId="0" xfId="0" applyFont="1" applyAlignment="1">
      <alignment horizontal="center"/>
    </xf>
    <xf numFmtId="0" fontId="15" fillId="0" borderId="0" xfId="0" applyFont="1" applyAlignment="1">
      <alignment horizontal="center"/>
    </xf>
    <xf numFmtId="14" fontId="15" fillId="0" borderId="0" xfId="0" applyNumberFormat="1" applyFont="1" applyAlignment="1">
      <alignment horizontal="center"/>
    </xf>
    <xf numFmtId="14" fontId="0" fillId="0" borderId="0" xfId="0" applyNumberFormat="1"/>
    <xf numFmtId="14" fontId="0" fillId="0" borderId="0" xfId="0" applyNumberFormat="1" applyAlignment="1">
      <alignment horizontal="center"/>
    </xf>
    <xf numFmtId="0" fontId="5" fillId="0" borderId="1" xfId="1" applyBorder="1" applyAlignment="1" applyProtection="1">
      <alignment horizontal="left"/>
      <protection locked="0"/>
    </xf>
    <xf numFmtId="0" fontId="1" fillId="0" borderId="0" xfId="0" applyFont="1" applyAlignment="1" applyProtection="1">
      <alignment vertical="center"/>
      <protection locked="0"/>
    </xf>
    <xf numFmtId="0" fontId="16" fillId="0" borderId="1" xfId="0" applyFont="1" applyBorder="1" applyAlignment="1" applyProtection="1">
      <alignment horizontal="left" vertical="center" wrapText="1"/>
      <protection locked="0"/>
    </xf>
    <xf numFmtId="0" fontId="1" fillId="0" borderId="0" xfId="0" applyFont="1" applyAlignment="1" applyProtection="1">
      <alignment horizontal="left" vertical="center"/>
      <protection locked="0"/>
    </xf>
    <xf numFmtId="0" fontId="5" fillId="0" borderId="0" xfId="1" applyAlignment="1">
      <alignment vertical="center"/>
    </xf>
    <xf numFmtId="0" fontId="4" fillId="5" borderId="0" xfId="0" applyFont="1" applyFill="1"/>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2" fillId="5" borderId="0" xfId="0" applyFont="1" applyFill="1"/>
    <xf numFmtId="0" fontId="5" fillId="0" borderId="0" xfId="1" quotePrefix="1" applyFill="1" applyAlignment="1">
      <alignment horizontal="center"/>
    </xf>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ergiov2@corpuschristitx.gov" TargetMode="External"/><Relationship Id="rId1" Type="http://schemas.openxmlformats.org/officeDocument/2006/relationships/hyperlink" Target="mailto:evab@corpuschristitx.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5"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XFC31"/>
  <sheetViews>
    <sheetView zoomScale="85" zoomScaleNormal="85" workbookViewId="0">
      <selection activeCell="A3" sqref="A3:XFD3"/>
    </sheetView>
  </sheetViews>
  <sheetFormatPr defaultColWidth="0" defaultRowHeight="15.75" zeroHeight="1" x14ac:dyDescent="0.25"/>
  <cols>
    <col min="1" max="1" width="56.42578125" style="14" customWidth="1"/>
    <col min="2" max="2" width="41.140625" style="1" customWidth="1"/>
    <col min="3" max="4" width="0" style="1" hidden="1" customWidth="1"/>
    <col min="5" max="16383" width="9.140625" style="1" hidden="1"/>
    <col min="16384" max="16384" width="8" style="1" customWidth="1"/>
  </cols>
  <sheetData>
    <row r="1" spans="1:2" s="90" customFormat="1" ht="21.6" customHeight="1" x14ac:dyDescent="0.25">
      <c r="A1" s="90" t="s">
        <v>236</v>
      </c>
    </row>
    <row r="2" spans="1:2" s="85" customFormat="1" ht="21" customHeight="1" x14ac:dyDescent="0.25">
      <c r="A2" s="85" t="s">
        <v>277</v>
      </c>
    </row>
    <row r="3" spans="1:2" s="89" customFormat="1" ht="31.9" customHeight="1" x14ac:dyDescent="0.25">
      <c r="A3" s="87" t="s">
        <v>0</v>
      </c>
      <c r="B3" s="88"/>
    </row>
    <row r="4" spans="1:2" x14ac:dyDescent="0.25">
      <c r="A4" s="32" t="s">
        <v>237</v>
      </c>
      <c r="B4" s="37" t="s">
        <v>330</v>
      </c>
    </row>
    <row r="5" spans="1:2" x14ac:dyDescent="0.25">
      <c r="A5" s="32" t="s">
        <v>238</v>
      </c>
      <c r="B5" s="37" t="s">
        <v>15</v>
      </c>
    </row>
    <row r="6" spans="1:2" x14ac:dyDescent="0.25">
      <c r="A6" s="9" t="s">
        <v>22</v>
      </c>
      <c r="B6" s="38"/>
    </row>
    <row r="7" spans="1:2" x14ac:dyDescent="0.25">
      <c r="A7" s="9" t="s">
        <v>239</v>
      </c>
      <c r="B7" s="37">
        <v>2025</v>
      </c>
    </row>
    <row r="8" spans="1:2" x14ac:dyDescent="0.25">
      <c r="A8" s="9" t="s">
        <v>296</v>
      </c>
      <c r="B8" s="39">
        <v>45566</v>
      </c>
    </row>
    <row r="9" spans="1:2" x14ac:dyDescent="0.25">
      <c r="A9" s="9" t="s">
        <v>14</v>
      </c>
      <c r="B9" s="33">
        <f>IF(ISBLANK(B8),"",DATE(YEAR(B8)+1,MONTH(B8),DAY(B8)-1))</f>
        <v>45930</v>
      </c>
    </row>
    <row r="10" spans="1:2" x14ac:dyDescent="0.25">
      <c r="A10" s="9" t="s">
        <v>21</v>
      </c>
      <c r="B10" s="39"/>
    </row>
    <row r="11" spans="1:2" x14ac:dyDescent="0.25">
      <c r="A11" s="9" t="s">
        <v>240</v>
      </c>
      <c r="B11" s="40" t="s">
        <v>457</v>
      </c>
    </row>
    <row r="12" spans="1:2" x14ac:dyDescent="0.25">
      <c r="A12" s="9" t="s">
        <v>214</v>
      </c>
      <c r="B12" s="71" t="s">
        <v>456</v>
      </c>
    </row>
    <row r="13" spans="1:2" x14ac:dyDescent="0.25">
      <c r="A13" s="32" t="s">
        <v>241</v>
      </c>
      <c r="B13" s="37" t="s">
        <v>11</v>
      </c>
    </row>
    <row r="14" spans="1:2" s="89" customFormat="1" ht="31.9" customHeight="1" x14ac:dyDescent="0.25">
      <c r="A14" s="87" t="s">
        <v>3</v>
      </c>
      <c r="B14" s="88"/>
    </row>
    <row r="15" spans="1:2" x14ac:dyDescent="0.25">
      <c r="A15" s="12" t="s">
        <v>242</v>
      </c>
      <c r="B15" s="37" t="s">
        <v>331</v>
      </c>
    </row>
    <row r="16" spans="1:2" x14ac:dyDescent="0.25">
      <c r="A16" s="12" t="s">
        <v>243</v>
      </c>
      <c r="B16" s="37" t="s">
        <v>332</v>
      </c>
    </row>
    <row r="17" spans="1:2" x14ac:dyDescent="0.25">
      <c r="A17" s="12" t="s">
        <v>244</v>
      </c>
      <c r="B17" s="40" t="s">
        <v>333</v>
      </c>
    </row>
    <row r="18" spans="1:2" x14ac:dyDescent="0.25">
      <c r="A18" s="12" t="s">
        <v>4</v>
      </c>
      <c r="B18" s="67" t="s">
        <v>338</v>
      </c>
    </row>
    <row r="19" spans="1:2" x14ac:dyDescent="0.25">
      <c r="A19" s="12" t="s">
        <v>245</v>
      </c>
      <c r="B19" s="37" t="s">
        <v>334</v>
      </c>
    </row>
    <row r="20" spans="1:2" x14ac:dyDescent="0.25">
      <c r="A20" s="12" t="s">
        <v>5</v>
      </c>
      <c r="B20" s="37"/>
    </row>
    <row r="21" spans="1:2" x14ac:dyDescent="0.25">
      <c r="A21" s="12" t="s">
        <v>246</v>
      </c>
      <c r="B21" s="37" t="s">
        <v>335</v>
      </c>
    </row>
    <row r="22" spans="1:2" x14ac:dyDescent="0.25">
      <c r="A22" s="12" t="s">
        <v>247</v>
      </c>
      <c r="B22" s="41">
        <v>78401</v>
      </c>
    </row>
    <row r="23" spans="1:2" x14ac:dyDescent="0.25">
      <c r="A23" s="12" t="s">
        <v>248</v>
      </c>
      <c r="B23" s="37" t="s">
        <v>336</v>
      </c>
    </row>
    <row r="24" spans="1:2" x14ac:dyDescent="0.25">
      <c r="A24" s="12" t="s">
        <v>278</v>
      </c>
      <c r="B24" s="37" t="s">
        <v>13</v>
      </c>
    </row>
    <row r="25" spans="1:2" x14ac:dyDescent="0.25">
      <c r="A25" s="12" t="s">
        <v>6</v>
      </c>
      <c r="B25" s="37" t="s">
        <v>337</v>
      </c>
    </row>
    <row r="26" spans="1:2" x14ac:dyDescent="0.25">
      <c r="A26" s="12" t="s">
        <v>7</v>
      </c>
      <c r="B26" s="37"/>
    </row>
    <row r="27" spans="1:2" x14ac:dyDescent="0.25">
      <c r="A27" s="12" t="s">
        <v>8</v>
      </c>
      <c r="B27" s="37" t="s">
        <v>335</v>
      </c>
    </row>
    <row r="28" spans="1:2" x14ac:dyDescent="0.25">
      <c r="A28" s="12" t="s">
        <v>9</v>
      </c>
      <c r="B28" s="37">
        <v>78469</v>
      </c>
    </row>
    <row r="29" spans="1:2" x14ac:dyDescent="0.25">
      <c r="A29" s="12" t="s">
        <v>10</v>
      </c>
      <c r="B29" s="37" t="s">
        <v>336</v>
      </c>
    </row>
    <row r="30" spans="1:2" s="86" customFormat="1" ht="15" x14ac:dyDescent="0.25">
      <c r="A30" s="86" t="s">
        <v>280</v>
      </c>
    </row>
    <row r="31" spans="1:2" s="72" customFormat="1" x14ac:dyDescent="0.25">
      <c r="A31" s="72" t="s">
        <v>90</v>
      </c>
    </row>
  </sheetData>
  <mergeCells count="6">
    <mergeCell ref="A2:XFD2"/>
    <mergeCell ref="A30:XFD30"/>
    <mergeCell ref="A31:XFD31"/>
    <mergeCell ref="A3:XFD3"/>
    <mergeCell ref="A1:XFD1"/>
    <mergeCell ref="A14:XFD14"/>
  </mergeCells>
  <conditionalFormatting sqref="B6">
    <cfRule type="expression" dxfId="8" priority="4">
      <formula>$B$5="Other"</formula>
    </cfRule>
    <cfRule type="expression" dxfId="7" priority="5">
      <formula>$B$5="(select)"</formula>
    </cfRule>
  </conditionalFormatting>
  <conditionalFormatting sqref="B9">
    <cfRule type="expression" dxfId="6" priority="2">
      <formula>$B$8=""</formula>
    </cfRule>
    <cfRule type="cellIs" dxfId="5" priority="3" operator="greaterThan">
      <formula>TODAY()</formula>
    </cfRule>
  </conditionalFormatting>
  <conditionalFormatting sqref="B25:B29">
    <cfRule type="expression" dxfId="4" priority="1">
      <formula>$B$25="Yes"</formula>
    </cfRule>
  </conditionalFormatting>
  <dataValidations xWindow="355" yWindow="483" count="7">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0" xr:uid="{24933920-A1B9-4B30-8068-001AB68CD60B}"/>
    <dataValidation allowBlank="1" showInputMessage="1" showErrorMessage="1" prompt="Please enter the following information. " sqref="A14:XFD14" xr:uid="{572A1EC6-7B47-4E97-8319-0A0264627650}"/>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8" r:id="rId1" xr:uid="{9A09589C-53E3-403A-BDD4-8EC1D351A61F}"/>
    <hyperlink ref="B12" r:id="rId2" display="mailto:sergiov2@corpuschristitx.gov" xr:uid="{7C6649A8-05CF-44F0-A337-3942A54AD6CD}"/>
  </hyperlinks>
  <pageMargins left="0.23" right="0.17" top="0.75" bottom="0.75" header="0.3" footer="0.3"/>
  <pageSetup orientation="portrait" r:id="rId3"/>
  <extLst>
    <ext xmlns:x14="http://schemas.microsoft.com/office/spreadsheetml/2009/9/main" uri="{CCE6A557-97BC-4b89-ADB6-D9C93CAAB3DF}">
      <x14:dataValidations xmlns:xm="http://schemas.microsoft.com/office/excel/2006/main" xWindow="355" yWindow="483" count="3">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Hide!$C$1:$C$36</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pageSetUpPr fitToPage="1"/>
  </sheetPr>
  <dimension ref="A1:S122"/>
  <sheetViews>
    <sheetView tabSelected="1" topLeftCell="A4" zoomScale="85" zoomScaleNormal="85" workbookViewId="0">
      <pane xSplit="1" ySplit="5" topLeftCell="B65" activePane="bottomRight" state="frozen"/>
      <selection activeCell="A4" sqref="A4"/>
      <selection pane="topRight" activeCell="B4" sqref="B4"/>
      <selection pane="bottomLeft" activeCell="A9" sqref="A9"/>
      <selection pane="bottomRight" activeCell="B67" sqref="B67"/>
    </sheetView>
  </sheetViews>
  <sheetFormatPr defaultColWidth="0" defaultRowHeight="15.75" zeroHeight="1" x14ac:dyDescent="0.25"/>
  <cols>
    <col min="1" max="1" width="39.42578125" style="1" customWidth="1"/>
    <col min="2" max="2" width="10" style="1" customWidth="1"/>
    <col min="3" max="3" width="18.85546875" style="4" bestFit="1" customWidth="1"/>
    <col min="4" max="4" width="19" style="4" customWidth="1"/>
    <col min="5" max="5" width="26.140625" style="4" customWidth="1"/>
    <col min="6" max="6" width="15.5703125" style="5" customWidth="1"/>
    <col min="7" max="7" width="15.42578125" style="1" customWidth="1"/>
    <col min="8" max="9" width="17.85546875" style="4" customWidth="1"/>
    <col min="10" max="10" width="16.7109375" style="4" customWidth="1"/>
    <col min="11" max="11" width="59.28515625" style="6" customWidth="1"/>
    <col min="12" max="12" width="27.2851562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4" customFormat="1" ht="21.6" customHeight="1" x14ac:dyDescent="0.25">
      <c r="A1" s="74" t="s">
        <v>236</v>
      </c>
    </row>
    <row r="2" spans="1:19" s="77" customFormat="1" ht="21.6" customHeight="1" x14ac:dyDescent="0.25">
      <c r="A2" s="75" t="s">
        <v>35</v>
      </c>
      <c r="B2" s="76"/>
      <c r="C2" s="76"/>
      <c r="D2" s="76"/>
      <c r="E2" s="76"/>
      <c r="F2" s="76"/>
      <c r="G2" s="76"/>
      <c r="H2" s="76"/>
      <c r="I2" s="76"/>
      <c r="J2" s="76"/>
      <c r="K2" s="76"/>
      <c r="L2" s="76"/>
      <c r="M2" s="76"/>
      <c r="N2" s="76"/>
      <c r="O2" s="76"/>
      <c r="P2" s="76"/>
      <c r="Q2" s="76"/>
      <c r="R2" s="76"/>
      <c r="S2" s="76"/>
    </row>
    <row r="3" spans="1:19" s="78" customFormat="1" x14ac:dyDescent="0.25">
      <c r="A3" s="9" t="s">
        <v>1</v>
      </c>
      <c r="B3" s="34" t="str">
        <f>IF('1 - Contact Information'!B4="","",'1 - Contact Information'!B4)</f>
        <v>City of Corpus Christi</v>
      </c>
      <c r="C3" s="82"/>
    </row>
    <row r="4" spans="1:19" s="84" customFormat="1" x14ac:dyDescent="0.25">
      <c r="A4" s="9" t="s">
        <v>2</v>
      </c>
      <c r="B4" s="35">
        <f>IF('1 - Contact Information'!B7="","",'1 - Contact Information'!B7)</f>
        <v>2025</v>
      </c>
      <c r="C4" s="83"/>
    </row>
    <row r="5" spans="1:19" s="78" customFormat="1" ht="30.6" customHeight="1" x14ac:dyDescent="0.25">
      <c r="A5" s="78" t="s">
        <v>274</v>
      </c>
    </row>
    <row r="6" spans="1:19" s="78" customFormat="1" x14ac:dyDescent="0.25">
      <c r="A6" s="79" t="s">
        <v>291</v>
      </c>
      <c r="B6" s="79"/>
      <c r="C6" s="79"/>
      <c r="D6" s="79"/>
      <c r="E6" s="79"/>
      <c r="F6" s="79"/>
      <c r="G6" s="79"/>
      <c r="H6" s="79"/>
      <c r="I6" s="79"/>
      <c r="J6" s="79"/>
      <c r="K6" s="79"/>
      <c r="L6" s="79"/>
      <c r="M6" s="79"/>
      <c r="N6" s="79"/>
      <c r="O6" s="79"/>
      <c r="P6" s="79"/>
      <c r="Q6" s="79"/>
      <c r="R6" s="79"/>
      <c r="S6" s="79"/>
    </row>
    <row r="7" spans="1:19" s="80" customFormat="1" ht="36" customHeight="1" x14ac:dyDescent="0.25">
      <c r="A7" s="80" t="s">
        <v>268</v>
      </c>
      <c r="B7" s="81"/>
      <c r="C7" s="81"/>
      <c r="D7" s="81"/>
      <c r="E7" s="81"/>
      <c r="F7" s="81"/>
      <c r="G7" s="81"/>
      <c r="H7" s="81"/>
      <c r="I7" s="81"/>
      <c r="J7" s="81"/>
      <c r="K7" s="81"/>
      <c r="L7" s="81"/>
      <c r="M7" s="81"/>
      <c r="N7" s="81"/>
      <c r="O7" s="81"/>
      <c r="P7" s="81"/>
      <c r="Q7" s="81"/>
      <c r="R7" s="81"/>
      <c r="S7" s="81"/>
    </row>
    <row r="8" spans="1:19" s="19" customFormat="1" ht="103.5" customHeight="1" x14ac:dyDescent="0.25">
      <c r="A8" s="56" t="s">
        <v>251</v>
      </c>
      <c r="B8" s="57" t="s">
        <v>24</v>
      </c>
      <c r="C8" s="56" t="s">
        <v>252</v>
      </c>
      <c r="D8" s="56" t="s">
        <v>253</v>
      </c>
      <c r="E8" s="57" t="s">
        <v>254</v>
      </c>
      <c r="F8" s="57" t="s">
        <v>255</v>
      </c>
      <c r="G8" s="57" t="s">
        <v>256</v>
      </c>
      <c r="H8" s="57" t="s">
        <v>257</v>
      </c>
      <c r="I8" s="57" t="s">
        <v>258</v>
      </c>
      <c r="J8" s="57" t="s">
        <v>259</v>
      </c>
      <c r="K8" s="57" t="s">
        <v>260</v>
      </c>
      <c r="L8" s="57" t="s">
        <v>261</v>
      </c>
      <c r="M8" s="56" t="s">
        <v>36</v>
      </c>
      <c r="N8" s="56" t="s">
        <v>37</v>
      </c>
      <c r="O8" s="56" t="s">
        <v>38</v>
      </c>
      <c r="P8" s="56" t="s">
        <v>78</v>
      </c>
      <c r="Q8" s="57" t="s">
        <v>79</v>
      </c>
      <c r="R8" s="18" t="s">
        <v>33</v>
      </c>
      <c r="S8" s="18" t="s">
        <v>34</v>
      </c>
    </row>
    <row r="9" spans="1:19" s="2" customFormat="1" ht="78.75" x14ac:dyDescent="0.25">
      <c r="A9" s="42" t="s">
        <v>339</v>
      </c>
      <c r="B9" s="43" t="s">
        <v>340</v>
      </c>
      <c r="C9" s="44">
        <v>29075000</v>
      </c>
      <c r="D9" s="44">
        <v>2810000</v>
      </c>
      <c r="E9" s="45">
        <v>2853906.25</v>
      </c>
      <c r="F9" s="46">
        <v>46082</v>
      </c>
      <c r="G9" s="43" t="s">
        <v>13</v>
      </c>
      <c r="H9" s="45" t="s">
        <v>341</v>
      </c>
      <c r="I9" s="45">
        <v>0</v>
      </c>
      <c r="J9" s="45">
        <v>0</v>
      </c>
      <c r="K9" s="43" t="s">
        <v>342</v>
      </c>
      <c r="L9" s="43" t="s">
        <v>12</v>
      </c>
      <c r="M9" s="42" t="s">
        <v>47</v>
      </c>
      <c r="N9" s="42" t="s">
        <v>48</v>
      </c>
      <c r="O9" s="43" t="s">
        <v>44</v>
      </c>
      <c r="P9" s="43" t="s">
        <v>77</v>
      </c>
      <c r="Q9" s="43"/>
      <c r="R9" s="42"/>
      <c r="S9" s="42"/>
    </row>
    <row r="10" spans="1:19" s="3" customFormat="1" ht="47.25" x14ac:dyDescent="0.25">
      <c r="A10" s="42" t="s">
        <v>356</v>
      </c>
      <c r="B10" s="42"/>
      <c r="C10" s="44">
        <v>58815000</v>
      </c>
      <c r="D10" s="44">
        <v>2215000</v>
      </c>
      <c r="E10" s="45">
        <v>2699531.32</v>
      </c>
      <c r="F10" s="46">
        <v>52062</v>
      </c>
      <c r="G10" s="43" t="s">
        <v>13</v>
      </c>
      <c r="H10" s="45">
        <v>67544819</v>
      </c>
      <c r="I10" s="45">
        <v>67283131.840000004</v>
      </c>
      <c r="J10" s="45">
        <f>H10-I10</f>
        <v>261687.15999999642</v>
      </c>
      <c r="K10" s="43" t="s">
        <v>343</v>
      </c>
      <c r="L10" s="43" t="s">
        <v>12</v>
      </c>
      <c r="M10" s="42" t="s">
        <v>45</v>
      </c>
      <c r="N10" s="42" t="s">
        <v>46</v>
      </c>
      <c r="O10" s="43" t="s">
        <v>46</v>
      </c>
      <c r="P10" s="43" t="s">
        <v>77</v>
      </c>
      <c r="Q10" s="43"/>
      <c r="R10" s="42"/>
      <c r="S10" s="42"/>
    </row>
    <row r="11" spans="1:19" s="3" customFormat="1" ht="47.25" x14ac:dyDescent="0.25">
      <c r="A11" s="42" t="s">
        <v>408</v>
      </c>
      <c r="B11" s="42"/>
      <c r="C11" s="44">
        <v>69085000</v>
      </c>
      <c r="D11" s="44">
        <v>20990000.009999998</v>
      </c>
      <c r="E11" s="45">
        <v>31256068.829999998</v>
      </c>
      <c r="F11" s="46">
        <v>52062</v>
      </c>
      <c r="G11" s="43" t="s">
        <v>13</v>
      </c>
      <c r="H11" s="45">
        <v>75553283</v>
      </c>
      <c r="I11" s="45">
        <v>73757164.799999997</v>
      </c>
      <c r="J11" s="45">
        <f t="shared" ref="J11:J59" si="0">H11-I11</f>
        <v>1796118.200000003</v>
      </c>
      <c r="K11" s="43" t="s">
        <v>344</v>
      </c>
      <c r="L11" s="43" t="s">
        <v>12</v>
      </c>
      <c r="M11" s="42" t="s">
        <v>45</v>
      </c>
      <c r="N11" s="42" t="s">
        <v>46</v>
      </c>
      <c r="O11" s="43" t="s">
        <v>46</v>
      </c>
      <c r="P11" s="43" t="s">
        <v>77</v>
      </c>
      <c r="Q11" s="43"/>
      <c r="R11" s="42"/>
      <c r="S11" s="42"/>
    </row>
    <row r="12" spans="1:19" s="3" customFormat="1" x14ac:dyDescent="0.25">
      <c r="A12" s="42" t="s">
        <v>345</v>
      </c>
      <c r="B12" s="42"/>
      <c r="C12" s="44">
        <v>9000000</v>
      </c>
      <c r="D12" s="44">
        <v>870000</v>
      </c>
      <c r="E12" s="45">
        <v>880614</v>
      </c>
      <c r="F12" s="46">
        <v>46082</v>
      </c>
      <c r="G12" s="43" t="s">
        <v>12</v>
      </c>
      <c r="H12" s="45">
        <v>9000000</v>
      </c>
      <c r="I12" s="45">
        <v>9000000</v>
      </c>
      <c r="J12" s="45">
        <f t="shared" si="0"/>
        <v>0</v>
      </c>
      <c r="K12" s="43" t="s">
        <v>346</v>
      </c>
      <c r="L12" s="43" t="s">
        <v>13</v>
      </c>
      <c r="M12" s="42"/>
      <c r="N12" s="42"/>
      <c r="O12" s="43"/>
      <c r="P12" s="43"/>
      <c r="Q12" s="43"/>
      <c r="R12" s="42"/>
      <c r="S12" s="42"/>
    </row>
    <row r="13" spans="1:19" s="3" customFormat="1" ht="47.25" x14ac:dyDescent="0.25">
      <c r="A13" s="42" t="s">
        <v>347</v>
      </c>
      <c r="B13" s="42"/>
      <c r="C13" s="44">
        <v>2600000</v>
      </c>
      <c r="D13" s="44">
        <v>1000000</v>
      </c>
      <c r="E13" s="45">
        <v>1076500</v>
      </c>
      <c r="F13" s="46">
        <v>47543</v>
      </c>
      <c r="G13" s="43" t="s">
        <v>13</v>
      </c>
      <c r="H13" s="45">
        <v>2600000</v>
      </c>
      <c r="I13" s="45">
        <v>2600000</v>
      </c>
      <c r="J13" s="45">
        <f t="shared" si="0"/>
        <v>0</v>
      </c>
      <c r="K13" s="43" t="s">
        <v>348</v>
      </c>
      <c r="L13" s="43" t="s">
        <v>13</v>
      </c>
      <c r="M13" s="42" t="s">
        <v>43</v>
      </c>
      <c r="N13" s="42" t="s">
        <v>44</v>
      </c>
      <c r="O13" s="43" t="s">
        <v>44</v>
      </c>
      <c r="P13" s="43" t="s">
        <v>77</v>
      </c>
      <c r="Q13" s="43"/>
      <c r="R13" s="42"/>
      <c r="S13" s="42"/>
    </row>
    <row r="14" spans="1:19" s="3" customFormat="1" ht="78.75" x14ac:dyDescent="0.25">
      <c r="A14" s="42" t="s">
        <v>349</v>
      </c>
      <c r="B14" s="42"/>
      <c r="C14" s="44">
        <v>62785000</v>
      </c>
      <c r="D14" s="44">
        <v>12880000</v>
      </c>
      <c r="E14" s="45">
        <v>13850000</v>
      </c>
      <c r="F14" s="46">
        <v>46583</v>
      </c>
      <c r="G14" s="43" t="s">
        <v>13</v>
      </c>
      <c r="H14" s="45" t="s">
        <v>341</v>
      </c>
      <c r="I14" s="45">
        <v>0</v>
      </c>
      <c r="J14" s="45">
        <v>0</v>
      </c>
      <c r="K14" s="43" t="s">
        <v>350</v>
      </c>
      <c r="L14" s="43" t="s">
        <v>13</v>
      </c>
      <c r="M14" s="42"/>
      <c r="N14" s="42"/>
      <c r="O14" s="43"/>
      <c r="P14" s="43"/>
      <c r="Q14" s="43"/>
      <c r="R14" s="42"/>
      <c r="S14" s="42"/>
    </row>
    <row r="15" spans="1:19" s="3" customFormat="1" ht="63" x14ac:dyDescent="0.25">
      <c r="A15" s="42" t="s">
        <v>427</v>
      </c>
      <c r="B15" s="42"/>
      <c r="C15" s="44">
        <v>10020000</v>
      </c>
      <c r="D15" s="44">
        <v>5820000</v>
      </c>
      <c r="E15" s="45">
        <v>7150983.6699999999</v>
      </c>
      <c r="F15" s="46">
        <v>49553</v>
      </c>
      <c r="G15" s="43" t="s">
        <v>12</v>
      </c>
      <c r="H15" s="45">
        <v>10020000</v>
      </c>
      <c r="I15" s="45">
        <v>10020000</v>
      </c>
      <c r="J15" s="45">
        <f t="shared" si="0"/>
        <v>0</v>
      </c>
      <c r="K15" s="43" t="s">
        <v>351</v>
      </c>
      <c r="L15" s="43" t="s">
        <v>12</v>
      </c>
      <c r="M15" s="42" t="s">
        <v>43</v>
      </c>
      <c r="N15" s="42" t="s">
        <v>44</v>
      </c>
      <c r="O15" s="43" t="s">
        <v>44</v>
      </c>
      <c r="P15" s="43" t="s">
        <v>77</v>
      </c>
      <c r="Q15" s="43"/>
      <c r="R15" s="42"/>
      <c r="S15" s="42"/>
    </row>
    <row r="16" spans="1:19" s="3" customFormat="1" ht="94.5" x14ac:dyDescent="0.25">
      <c r="A16" s="42" t="s">
        <v>352</v>
      </c>
      <c r="B16" s="42"/>
      <c r="C16" s="44">
        <v>93600000</v>
      </c>
      <c r="D16" s="44">
        <v>6355000</v>
      </c>
      <c r="E16" s="45">
        <v>7965381.3200000003</v>
      </c>
      <c r="F16" s="46">
        <v>53158</v>
      </c>
      <c r="G16" s="43" t="s">
        <v>13</v>
      </c>
      <c r="H16" s="45">
        <v>105977906.7</v>
      </c>
      <c r="I16" s="45">
        <v>105977906.7</v>
      </c>
      <c r="J16" s="45">
        <f t="shared" si="0"/>
        <v>0</v>
      </c>
      <c r="K16" s="43" t="s">
        <v>353</v>
      </c>
      <c r="L16" s="43" t="s">
        <v>12</v>
      </c>
      <c r="M16" s="42" t="s">
        <v>45</v>
      </c>
      <c r="N16" s="42" t="s">
        <v>46</v>
      </c>
      <c r="O16" s="43" t="s">
        <v>46</v>
      </c>
      <c r="P16" s="43" t="s">
        <v>77</v>
      </c>
      <c r="Q16" s="43"/>
      <c r="R16" s="42"/>
      <c r="S16" s="42"/>
    </row>
    <row r="17" spans="1:19" s="3" customFormat="1" ht="63" x14ac:dyDescent="0.25">
      <c r="A17" s="42" t="s">
        <v>354</v>
      </c>
      <c r="B17" s="42"/>
      <c r="C17" s="44">
        <v>101385000</v>
      </c>
      <c r="D17" s="44">
        <v>27925000</v>
      </c>
      <c r="E17" s="45">
        <v>48752125.899999999</v>
      </c>
      <c r="F17" s="46">
        <v>53158</v>
      </c>
      <c r="G17" s="43" t="s">
        <v>13</v>
      </c>
      <c r="H17" s="45">
        <v>108365841.59999999</v>
      </c>
      <c r="I17" s="45">
        <v>108004660</v>
      </c>
      <c r="J17" s="45">
        <f t="shared" si="0"/>
        <v>361181.59999999404</v>
      </c>
      <c r="K17" s="43" t="s">
        <v>355</v>
      </c>
      <c r="L17" s="43" t="s">
        <v>12</v>
      </c>
      <c r="M17" s="42" t="s">
        <v>45</v>
      </c>
      <c r="N17" s="42" t="s">
        <v>46</v>
      </c>
      <c r="O17" s="43" t="s">
        <v>46</v>
      </c>
      <c r="P17" s="43" t="s">
        <v>77</v>
      </c>
      <c r="Q17" s="43"/>
      <c r="R17" s="42"/>
      <c r="S17" s="42"/>
    </row>
    <row r="18" spans="1:19" s="3" customFormat="1" ht="63" x14ac:dyDescent="0.25">
      <c r="A18" s="42" t="s">
        <v>357</v>
      </c>
      <c r="B18" s="42"/>
      <c r="C18" s="44">
        <v>2000000</v>
      </c>
      <c r="D18" s="44">
        <v>400000</v>
      </c>
      <c r="E18" s="45">
        <v>430450</v>
      </c>
      <c r="F18" s="46">
        <v>49553</v>
      </c>
      <c r="G18" s="43" t="s">
        <v>12</v>
      </c>
      <c r="H18" s="45">
        <v>2107856.7000000002</v>
      </c>
      <c r="I18" s="45">
        <v>2078743.98</v>
      </c>
      <c r="J18" s="45">
        <f t="shared" si="0"/>
        <v>29112.720000000205</v>
      </c>
      <c r="K18" s="43" t="s">
        <v>358</v>
      </c>
      <c r="L18" s="43" t="s">
        <v>12</v>
      </c>
      <c r="M18" s="42" t="s">
        <v>43</v>
      </c>
      <c r="N18" s="42" t="s">
        <v>44</v>
      </c>
      <c r="O18" s="43" t="s">
        <v>44</v>
      </c>
      <c r="P18" s="43" t="s">
        <v>77</v>
      </c>
      <c r="Q18" s="43"/>
      <c r="R18" s="42"/>
      <c r="S18" s="42"/>
    </row>
    <row r="19" spans="1:19" s="3" customFormat="1" ht="94.5" x14ac:dyDescent="0.25">
      <c r="A19" s="42" t="s">
        <v>454</v>
      </c>
      <c r="B19" s="42"/>
      <c r="C19" s="44">
        <v>16130000</v>
      </c>
      <c r="D19" s="44">
        <v>1945000</v>
      </c>
      <c r="E19" s="45">
        <v>2102000</v>
      </c>
      <c r="F19" s="46">
        <v>47178</v>
      </c>
      <c r="G19" s="43" t="s">
        <v>12</v>
      </c>
      <c r="H19" s="45" t="s">
        <v>341</v>
      </c>
      <c r="I19" s="45">
        <v>0</v>
      </c>
      <c r="J19" s="45">
        <v>0</v>
      </c>
      <c r="K19" s="43" t="s">
        <v>359</v>
      </c>
      <c r="L19" s="43" t="s">
        <v>12</v>
      </c>
      <c r="M19" s="42" t="s">
        <v>43</v>
      </c>
      <c r="N19" s="42" t="s">
        <v>46</v>
      </c>
      <c r="O19" s="43" t="s">
        <v>46</v>
      </c>
      <c r="P19" s="43" t="s">
        <v>77</v>
      </c>
      <c r="Q19" s="43"/>
      <c r="R19" s="42"/>
      <c r="S19" s="42"/>
    </row>
    <row r="20" spans="1:19" s="3" customFormat="1" ht="78.75" x14ac:dyDescent="0.25">
      <c r="A20" s="42" t="s">
        <v>431</v>
      </c>
      <c r="B20" s="42"/>
      <c r="C20" s="44">
        <v>80415000</v>
      </c>
      <c r="D20" s="44">
        <v>59190000</v>
      </c>
      <c r="E20" s="45">
        <v>78418900</v>
      </c>
      <c r="F20" s="46">
        <v>50966</v>
      </c>
      <c r="G20" s="43" t="s">
        <v>13</v>
      </c>
      <c r="H20" s="45" t="s">
        <v>341</v>
      </c>
      <c r="I20" s="45">
        <v>0</v>
      </c>
      <c r="J20" s="45">
        <v>0</v>
      </c>
      <c r="K20" s="43" t="s">
        <v>360</v>
      </c>
      <c r="L20" s="43" t="s">
        <v>12</v>
      </c>
      <c r="M20" s="42" t="s">
        <v>45</v>
      </c>
      <c r="N20" s="42" t="s">
        <v>46</v>
      </c>
      <c r="O20" s="43" t="s">
        <v>46</v>
      </c>
      <c r="P20" s="43" t="s">
        <v>77</v>
      </c>
      <c r="Q20" s="43"/>
      <c r="R20" s="42"/>
      <c r="S20" s="42"/>
    </row>
    <row r="21" spans="1:19" s="3" customFormat="1" ht="141.75" x14ac:dyDescent="0.25">
      <c r="A21" s="42" t="s">
        <v>428</v>
      </c>
      <c r="B21" s="42"/>
      <c r="C21" s="44">
        <v>16430000</v>
      </c>
      <c r="D21" s="44">
        <v>10525000</v>
      </c>
      <c r="E21" s="45">
        <v>13009500</v>
      </c>
      <c r="F21" s="46">
        <v>49735</v>
      </c>
      <c r="G21" s="43" t="s">
        <v>12</v>
      </c>
      <c r="H21" s="45">
        <v>18398831.25</v>
      </c>
      <c r="I21" s="45">
        <v>18398831.25</v>
      </c>
      <c r="J21" s="45">
        <f t="shared" ref="J21" si="1">H21-I21</f>
        <v>0</v>
      </c>
      <c r="K21" s="43" t="s">
        <v>361</v>
      </c>
      <c r="L21" s="43" t="s">
        <v>12</v>
      </c>
      <c r="M21" s="42" t="s">
        <v>43</v>
      </c>
      <c r="N21" s="42" t="s">
        <v>44</v>
      </c>
      <c r="O21" s="43" t="s">
        <v>44</v>
      </c>
      <c r="P21" s="43" t="s">
        <v>77</v>
      </c>
      <c r="Q21" s="43"/>
      <c r="R21" s="42"/>
      <c r="S21" s="42"/>
    </row>
    <row r="22" spans="1:19" s="3" customFormat="1" ht="31.5" x14ac:dyDescent="0.25">
      <c r="A22" s="42" t="s">
        <v>433</v>
      </c>
      <c r="B22" s="42"/>
      <c r="C22" s="44">
        <v>7365000</v>
      </c>
      <c r="D22" s="44">
        <f>720797+84203</f>
        <v>805000</v>
      </c>
      <c r="E22" s="45">
        <f>86190+737808</f>
        <v>823998</v>
      </c>
      <c r="F22" s="46">
        <v>46266</v>
      </c>
      <c r="G22" s="43" t="s">
        <v>12</v>
      </c>
      <c r="H22" s="45" t="s">
        <v>341</v>
      </c>
      <c r="I22" s="45">
        <v>0</v>
      </c>
      <c r="J22" s="45">
        <v>0</v>
      </c>
      <c r="K22" s="43" t="s">
        <v>362</v>
      </c>
      <c r="L22" s="43" t="s">
        <v>12</v>
      </c>
      <c r="M22" s="42" t="s">
        <v>43</v>
      </c>
      <c r="N22" s="42" t="s">
        <v>44</v>
      </c>
      <c r="O22" s="43" t="s">
        <v>44</v>
      </c>
      <c r="P22" s="43" t="s">
        <v>77</v>
      </c>
      <c r="Q22" s="43"/>
      <c r="R22" s="42"/>
      <c r="S22" s="42"/>
    </row>
    <row r="23" spans="1:19" s="3" customFormat="1" ht="31.5" x14ac:dyDescent="0.25">
      <c r="A23" s="42" t="s">
        <v>434</v>
      </c>
      <c r="B23" s="42"/>
      <c r="C23" s="44">
        <v>2500000</v>
      </c>
      <c r="D23" s="44">
        <v>560000</v>
      </c>
      <c r="E23" s="45">
        <v>577147.77</v>
      </c>
      <c r="F23" s="46">
        <v>46447</v>
      </c>
      <c r="G23" s="43" t="s">
        <v>12</v>
      </c>
      <c r="H23" s="45">
        <v>2500000</v>
      </c>
      <c r="I23" s="45">
        <v>2500000</v>
      </c>
      <c r="J23" s="45">
        <v>0</v>
      </c>
      <c r="K23" s="43" t="s">
        <v>363</v>
      </c>
      <c r="L23" s="43" t="s">
        <v>12</v>
      </c>
      <c r="M23" s="42" t="s">
        <v>43</v>
      </c>
      <c r="N23" s="42" t="s">
        <v>44</v>
      </c>
      <c r="O23" s="43" t="s">
        <v>44</v>
      </c>
      <c r="P23" s="43" t="s">
        <v>77</v>
      </c>
      <c r="Q23" s="43"/>
      <c r="R23" s="42"/>
      <c r="S23" s="42"/>
    </row>
    <row r="24" spans="1:19" s="3" customFormat="1" ht="94.5" x14ac:dyDescent="0.25">
      <c r="A24" s="42" t="s">
        <v>432</v>
      </c>
      <c r="B24" s="42"/>
      <c r="C24" s="44">
        <v>51215000</v>
      </c>
      <c r="D24" s="44">
        <v>36900000</v>
      </c>
      <c r="E24" s="45">
        <v>44906962.5</v>
      </c>
      <c r="F24" s="46">
        <v>53158</v>
      </c>
      <c r="G24" s="43" t="s">
        <v>13</v>
      </c>
      <c r="H24" s="45" t="s">
        <v>341</v>
      </c>
      <c r="I24" s="45">
        <v>0</v>
      </c>
      <c r="J24" s="45">
        <v>0</v>
      </c>
      <c r="K24" s="43" t="s">
        <v>364</v>
      </c>
      <c r="L24" s="43" t="s">
        <v>12</v>
      </c>
      <c r="M24" s="42" t="s">
        <v>45</v>
      </c>
      <c r="N24" s="42" t="s">
        <v>46</v>
      </c>
      <c r="O24" s="43" t="s">
        <v>46</v>
      </c>
      <c r="P24" s="43" t="s">
        <v>77</v>
      </c>
      <c r="Q24" s="43"/>
      <c r="R24" s="42"/>
      <c r="S24" s="42"/>
    </row>
    <row r="25" spans="1:19" s="3" customFormat="1" ht="31.5" x14ac:dyDescent="0.25">
      <c r="A25" s="42" t="s">
        <v>365</v>
      </c>
      <c r="B25" s="42"/>
      <c r="C25" s="44">
        <v>16355000</v>
      </c>
      <c r="D25" s="44">
        <v>13655000</v>
      </c>
      <c r="E25" s="45">
        <v>18567125</v>
      </c>
      <c r="F25" s="46">
        <v>50465</v>
      </c>
      <c r="G25" s="43" t="s">
        <v>12</v>
      </c>
      <c r="H25" s="45">
        <v>18573809.5</v>
      </c>
      <c r="I25" s="45">
        <v>18561524.5</v>
      </c>
      <c r="J25" s="45">
        <f t="shared" si="0"/>
        <v>12285</v>
      </c>
      <c r="K25" s="43" t="s">
        <v>375</v>
      </c>
      <c r="L25" s="43" t="s">
        <v>12</v>
      </c>
      <c r="M25" s="42" t="s">
        <v>43</v>
      </c>
      <c r="N25" s="42" t="s">
        <v>44</v>
      </c>
      <c r="O25" s="43" t="s">
        <v>44</v>
      </c>
      <c r="P25" s="43" t="s">
        <v>77</v>
      </c>
      <c r="Q25" s="43"/>
      <c r="R25" s="42"/>
      <c r="S25" s="42"/>
    </row>
    <row r="26" spans="1:19" s="3" customFormat="1" ht="31.5" x14ac:dyDescent="0.25">
      <c r="A26" s="42" t="s">
        <v>429</v>
      </c>
      <c r="B26" s="42"/>
      <c r="C26" s="44">
        <v>14315000</v>
      </c>
      <c r="D26" s="44">
        <v>11935000</v>
      </c>
      <c r="E26" s="45">
        <v>15875450</v>
      </c>
      <c r="F26" s="46">
        <v>50465</v>
      </c>
      <c r="G26" s="43" t="s">
        <v>12</v>
      </c>
      <c r="H26" s="45">
        <v>15955896.699999999</v>
      </c>
      <c r="I26" s="45">
        <v>15955896.699999999</v>
      </c>
      <c r="J26" s="45">
        <f t="shared" si="0"/>
        <v>0</v>
      </c>
      <c r="K26" s="43" t="s">
        <v>376</v>
      </c>
      <c r="L26" s="43" t="s">
        <v>12</v>
      </c>
      <c r="M26" s="42" t="s">
        <v>43</v>
      </c>
      <c r="N26" s="42" t="s">
        <v>44</v>
      </c>
      <c r="O26" s="43" t="s">
        <v>44</v>
      </c>
      <c r="P26" s="43" t="s">
        <v>77</v>
      </c>
      <c r="Q26" s="43"/>
      <c r="R26" s="42"/>
      <c r="S26" s="42"/>
    </row>
    <row r="27" spans="1:19" s="3" customFormat="1" ht="31.5" x14ac:dyDescent="0.25">
      <c r="A27" s="42" t="s">
        <v>430</v>
      </c>
      <c r="B27" s="42"/>
      <c r="C27" s="44">
        <v>7490000</v>
      </c>
      <c r="D27" s="44">
        <v>5550000</v>
      </c>
      <c r="E27" s="45">
        <v>7393530.75</v>
      </c>
      <c r="F27" s="46">
        <v>50465</v>
      </c>
      <c r="G27" s="43" t="s">
        <v>12</v>
      </c>
      <c r="H27" s="45">
        <v>7625324</v>
      </c>
      <c r="I27" s="45">
        <v>7625324</v>
      </c>
      <c r="J27" s="45">
        <f t="shared" si="0"/>
        <v>0</v>
      </c>
      <c r="K27" s="43" t="s">
        <v>377</v>
      </c>
      <c r="L27" s="43" t="s">
        <v>12</v>
      </c>
      <c r="M27" s="42" t="s">
        <v>43</v>
      </c>
      <c r="N27" s="42" t="s">
        <v>44</v>
      </c>
      <c r="O27" s="43" t="s">
        <v>44</v>
      </c>
      <c r="P27" s="43" t="s">
        <v>77</v>
      </c>
      <c r="Q27" s="43"/>
      <c r="R27" s="42"/>
      <c r="S27" s="42"/>
    </row>
    <row r="28" spans="1:19" s="3" customFormat="1" ht="78.75" x14ac:dyDescent="0.25">
      <c r="A28" s="42" t="s">
        <v>409</v>
      </c>
      <c r="B28" s="42"/>
      <c r="C28" s="44">
        <v>34835000</v>
      </c>
      <c r="D28" s="44">
        <v>12565000</v>
      </c>
      <c r="E28" s="45">
        <v>13583890</v>
      </c>
      <c r="F28" s="46">
        <v>47314</v>
      </c>
      <c r="G28" s="43" t="s">
        <v>13</v>
      </c>
      <c r="H28" s="45" t="s">
        <v>341</v>
      </c>
      <c r="I28" s="45">
        <v>0</v>
      </c>
      <c r="J28" s="45">
        <v>0</v>
      </c>
      <c r="K28" s="43" t="s">
        <v>378</v>
      </c>
      <c r="L28" s="43" t="s">
        <v>13</v>
      </c>
      <c r="M28" s="42"/>
      <c r="N28" s="42"/>
      <c r="O28" s="43"/>
      <c r="P28" s="43"/>
      <c r="Q28" s="43"/>
      <c r="R28" s="42"/>
      <c r="S28" s="42"/>
    </row>
    <row r="29" spans="1:19" s="3" customFormat="1" ht="47.25" x14ac:dyDescent="0.25">
      <c r="A29" s="42" t="s">
        <v>453</v>
      </c>
      <c r="B29" s="42"/>
      <c r="C29" s="44">
        <v>8740000</v>
      </c>
      <c r="D29" s="44">
        <v>4605000</v>
      </c>
      <c r="E29" s="45">
        <v>4837879.75</v>
      </c>
      <c r="F29" s="46">
        <v>47543</v>
      </c>
      <c r="G29" s="43" t="s">
        <v>12</v>
      </c>
      <c r="H29" s="45" t="s">
        <v>341</v>
      </c>
      <c r="I29" s="45">
        <v>0</v>
      </c>
      <c r="J29" s="45">
        <v>0</v>
      </c>
      <c r="K29" s="43" t="s">
        <v>379</v>
      </c>
      <c r="L29" s="43" t="s">
        <v>13</v>
      </c>
      <c r="M29" s="42"/>
      <c r="N29" s="42"/>
      <c r="O29" s="43"/>
      <c r="P29" s="43"/>
      <c r="Q29" s="43"/>
      <c r="R29" s="42"/>
      <c r="S29" s="42"/>
    </row>
    <row r="30" spans="1:19" s="3" customFormat="1" ht="47.25" x14ac:dyDescent="0.25">
      <c r="A30" s="42" t="s">
        <v>410</v>
      </c>
      <c r="B30" s="42"/>
      <c r="C30" s="44">
        <v>3900000</v>
      </c>
      <c r="D30" s="44">
        <v>2195000</v>
      </c>
      <c r="E30" s="45">
        <v>2338296</v>
      </c>
      <c r="F30" s="46">
        <v>47543</v>
      </c>
      <c r="G30" s="43" t="s">
        <v>12</v>
      </c>
      <c r="H30" s="45" t="s">
        <v>341</v>
      </c>
      <c r="I30" s="45">
        <v>0</v>
      </c>
      <c r="J30" s="45">
        <v>0</v>
      </c>
      <c r="K30" s="43" t="s">
        <v>380</v>
      </c>
      <c r="L30" s="43" t="s">
        <v>13</v>
      </c>
      <c r="M30" s="42"/>
      <c r="N30" s="42"/>
      <c r="O30" s="43"/>
      <c r="P30" s="43"/>
      <c r="Q30" s="43"/>
      <c r="R30" s="42"/>
      <c r="S30" s="42"/>
    </row>
    <row r="31" spans="1:19" s="3" customFormat="1" ht="78.75" x14ac:dyDescent="0.25">
      <c r="A31" s="42" t="s">
        <v>411</v>
      </c>
      <c r="B31" s="42"/>
      <c r="C31" s="44">
        <v>93425000</v>
      </c>
      <c r="D31" s="44">
        <v>86900000</v>
      </c>
      <c r="E31" s="45">
        <v>127232050</v>
      </c>
      <c r="F31" s="46">
        <v>54619</v>
      </c>
      <c r="G31" s="43" t="s">
        <v>13</v>
      </c>
      <c r="H31" s="45">
        <v>50466247.850000001</v>
      </c>
      <c r="I31" s="45">
        <v>49476813</v>
      </c>
      <c r="J31" s="45">
        <f t="shared" si="0"/>
        <v>989434.85000000149</v>
      </c>
      <c r="K31" s="43" t="s">
        <v>381</v>
      </c>
      <c r="L31" s="43" t="s">
        <v>12</v>
      </c>
      <c r="M31" s="42" t="s">
        <v>45</v>
      </c>
      <c r="N31" s="42" t="s">
        <v>46</v>
      </c>
      <c r="O31" s="43" t="s">
        <v>46</v>
      </c>
      <c r="P31" s="43" t="s">
        <v>77</v>
      </c>
      <c r="Q31" s="43"/>
      <c r="R31" s="42"/>
      <c r="S31" s="42"/>
    </row>
    <row r="32" spans="1:19" s="3" customFormat="1" ht="78.75" x14ac:dyDescent="0.25">
      <c r="A32" s="42" t="s">
        <v>418</v>
      </c>
      <c r="B32" s="42"/>
      <c r="C32" s="44">
        <v>80385000</v>
      </c>
      <c r="D32" s="44">
        <v>67180000</v>
      </c>
      <c r="E32" s="45">
        <v>90485850</v>
      </c>
      <c r="F32" s="46">
        <v>51196</v>
      </c>
      <c r="G32" s="43" t="s">
        <v>12</v>
      </c>
      <c r="H32" s="45">
        <v>96774022.200000003</v>
      </c>
      <c r="I32" s="45">
        <v>84753478.140000001</v>
      </c>
      <c r="J32" s="45">
        <f t="shared" si="0"/>
        <v>12020544.060000002</v>
      </c>
      <c r="K32" s="43" t="s">
        <v>382</v>
      </c>
      <c r="L32" s="43" t="s">
        <v>12</v>
      </c>
      <c r="M32" s="42" t="s">
        <v>43</v>
      </c>
      <c r="N32" s="42" t="s">
        <v>44</v>
      </c>
      <c r="O32" s="43" t="s">
        <v>44</v>
      </c>
      <c r="P32" s="43" t="s">
        <v>77</v>
      </c>
      <c r="Q32" s="43"/>
      <c r="R32" s="42"/>
      <c r="S32" s="42"/>
    </row>
    <row r="33" spans="1:19" s="3" customFormat="1" ht="78.75" x14ac:dyDescent="0.25">
      <c r="A33" s="42" t="s">
        <v>412</v>
      </c>
      <c r="B33" s="42"/>
      <c r="C33" s="44">
        <v>133765000</v>
      </c>
      <c r="D33" s="44">
        <v>125125000</v>
      </c>
      <c r="E33" s="45">
        <v>185507500</v>
      </c>
      <c r="F33" s="46">
        <v>54984</v>
      </c>
      <c r="G33" s="43" t="s">
        <v>13</v>
      </c>
      <c r="H33" s="45">
        <v>110865739.54000001</v>
      </c>
      <c r="I33" s="45">
        <v>103917081</v>
      </c>
      <c r="J33" s="45">
        <f t="shared" si="0"/>
        <v>6948658.5400000066</v>
      </c>
      <c r="K33" s="43" t="s">
        <v>383</v>
      </c>
      <c r="L33" s="43" t="s">
        <v>12</v>
      </c>
      <c r="M33" s="42" t="s">
        <v>45</v>
      </c>
      <c r="N33" s="42" t="s">
        <v>46</v>
      </c>
      <c r="O33" s="43" t="s">
        <v>46</v>
      </c>
      <c r="P33" s="43" t="s">
        <v>77</v>
      </c>
      <c r="Q33" s="43"/>
      <c r="R33" s="42"/>
      <c r="S33" s="42"/>
    </row>
    <row r="34" spans="1:19" s="3" customFormat="1" ht="47.25" x14ac:dyDescent="0.25">
      <c r="A34" s="42" t="s">
        <v>452</v>
      </c>
      <c r="B34" s="42"/>
      <c r="C34" s="44">
        <v>26595000</v>
      </c>
      <c r="D34" s="44">
        <v>21670000</v>
      </c>
      <c r="E34" s="45">
        <v>25681250</v>
      </c>
      <c r="F34" s="46">
        <v>48274</v>
      </c>
      <c r="G34" s="43" t="s">
        <v>12</v>
      </c>
      <c r="H34" s="45" t="s">
        <v>341</v>
      </c>
      <c r="I34" s="45">
        <v>0</v>
      </c>
      <c r="J34" s="45">
        <v>0</v>
      </c>
      <c r="K34" s="43" t="s">
        <v>384</v>
      </c>
      <c r="L34" s="43" t="s">
        <v>12</v>
      </c>
      <c r="M34" s="42" t="s">
        <v>43</v>
      </c>
      <c r="N34" s="42" t="s">
        <v>44</v>
      </c>
      <c r="O34" s="43" t="s">
        <v>44</v>
      </c>
      <c r="P34" s="43" t="s">
        <v>77</v>
      </c>
      <c r="Q34" s="43"/>
      <c r="R34" s="42"/>
      <c r="S34" s="42"/>
    </row>
    <row r="35" spans="1:19" s="3" customFormat="1" ht="47.25" x14ac:dyDescent="0.25">
      <c r="A35" s="42" t="s">
        <v>413</v>
      </c>
      <c r="B35" s="42"/>
      <c r="C35" s="44">
        <v>183635000</v>
      </c>
      <c r="D35" s="44">
        <v>60889999.990000002</v>
      </c>
      <c r="E35" s="45">
        <v>86366987.760000005</v>
      </c>
      <c r="F35" s="46">
        <v>52427</v>
      </c>
      <c r="G35" s="43" t="s">
        <v>13</v>
      </c>
      <c r="H35" s="45" t="s">
        <v>341</v>
      </c>
      <c r="I35" s="45">
        <v>0</v>
      </c>
      <c r="J35" s="45">
        <v>0</v>
      </c>
      <c r="K35" s="43" t="s">
        <v>385</v>
      </c>
      <c r="L35" s="43" t="s">
        <v>12</v>
      </c>
      <c r="M35" s="42" t="s">
        <v>45</v>
      </c>
      <c r="N35" s="42" t="s">
        <v>46</v>
      </c>
      <c r="O35" s="43" t="s">
        <v>46</v>
      </c>
      <c r="P35" s="43" t="s">
        <v>77</v>
      </c>
      <c r="Q35" s="43"/>
      <c r="R35" s="42"/>
      <c r="S35" s="42"/>
    </row>
    <row r="36" spans="1:19" s="3" customFormat="1" ht="78.75" x14ac:dyDescent="0.25">
      <c r="A36" s="42" t="s">
        <v>414</v>
      </c>
      <c r="B36" s="42"/>
      <c r="C36" s="44">
        <v>67320000</v>
      </c>
      <c r="D36" s="44">
        <v>65619999.990000002</v>
      </c>
      <c r="E36" s="45">
        <v>73293592.909999996</v>
      </c>
      <c r="F36" s="46">
        <v>50465</v>
      </c>
      <c r="G36" s="43" t="s">
        <v>12</v>
      </c>
      <c r="H36" s="45" t="s">
        <v>341</v>
      </c>
      <c r="I36" s="45">
        <v>0</v>
      </c>
      <c r="J36" s="45">
        <v>0</v>
      </c>
      <c r="K36" s="43" t="s">
        <v>386</v>
      </c>
      <c r="L36" s="43" t="s">
        <v>12</v>
      </c>
      <c r="M36" s="42" t="s">
        <v>43</v>
      </c>
      <c r="N36" s="42" t="s">
        <v>44</v>
      </c>
      <c r="O36" s="43" t="s">
        <v>44</v>
      </c>
      <c r="P36" s="43" t="s">
        <v>77</v>
      </c>
      <c r="Q36" s="43"/>
      <c r="R36" s="42"/>
      <c r="S36" s="42"/>
    </row>
    <row r="37" spans="1:19" s="3" customFormat="1" ht="47.25" x14ac:dyDescent="0.25">
      <c r="A37" s="42" t="s">
        <v>366</v>
      </c>
      <c r="B37" s="42"/>
      <c r="C37" s="44">
        <v>11425000</v>
      </c>
      <c r="D37" s="44">
        <v>10095000</v>
      </c>
      <c r="E37" s="45">
        <v>13141533.5</v>
      </c>
      <c r="F37" s="46">
        <v>54984</v>
      </c>
      <c r="G37" s="43" t="s">
        <v>13</v>
      </c>
      <c r="H37" s="45">
        <v>11425000</v>
      </c>
      <c r="I37" s="45">
        <v>5824941</v>
      </c>
      <c r="J37" s="45">
        <f t="shared" si="0"/>
        <v>5600059</v>
      </c>
      <c r="K37" s="43" t="s">
        <v>387</v>
      </c>
      <c r="L37" s="43" t="s">
        <v>13</v>
      </c>
      <c r="M37" s="42"/>
      <c r="N37" s="42"/>
      <c r="O37" s="43"/>
      <c r="P37" s="43" t="s">
        <v>77</v>
      </c>
      <c r="Q37" s="43"/>
      <c r="R37" s="42"/>
      <c r="S37" s="42"/>
    </row>
    <row r="38" spans="1:19" s="3" customFormat="1" ht="189" x14ac:dyDescent="0.25">
      <c r="A38" s="42" t="s">
        <v>367</v>
      </c>
      <c r="B38" s="42"/>
      <c r="C38" s="44">
        <v>8485000</v>
      </c>
      <c r="D38" s="44">
        <v>7315000</v>
      </c>
      <c r="E38" s="45">
        <v>9446750</v>
      </c>
      <c r="F38" s="46">
        <v>51561</v>
      </c>
      <c r="G38" s="43" t="s">
        <v>12</v>
      </c>
      <c r="H38" s="45">
        <v>9837041.8499999996</v>
      </c>
      <c r="I38" s="45">
        <v>6979995.1299999999</v>
      </c>
      <c r="J38" s="45">
        <f t="shared" si="0"/>
        <v>2857046.7199999997</v>
      </c>
      <c r="K38" s="43" t="s">
        <v>388</v>
      </c>
      <c r="L38" s="43" t="s">
        <v>12</v>
      </c>
      <c r="M38" s="42" t="s">
        <v>43</v>
      </c>
      <c r="N38" s="42" t="s">
        <v>44</v>
      </c>
      <c r="O38" s="43" t="s">
        <v>44</v>
      </c>
      <c r="P38" s="43" t="s">
        <v>77</v>
      </c>
      <c r="Q38" s="43"/>
      <c r="R38" s="42"/>
      <c r="S38" s="42"/>
    </row>
    <row r="39" spans="1:19" s="3" customFormat="1" ht="31.5" x14ac:dyDescent="0.25">
      <c r="A39" s="42" t="s">
        <v>368</v>
      </c>
      <c r="B39" s="42"/>
      <c r="C39" s="44">
        <v>35000000</v>
      </c>
      <c r="D39" s="44">
        <v>21760000</v>
      </c>
      <c r="E39" s="45">
        <v>23190420</v>
      </c>
      <c r="F39" s="46">
        <v>48044</v>
      </c>
      <c r="G39" s="43" t="s">
        <v>13</v>
      </c>
      <c r="H39" s="45">
        <v>35000000</v>
      </c>
      <c r="I39" s="45">
        <v>35000000</v>
      </c>
      <c r="J39" s="45">
        <f t="shared" si="0"/>
        <v>0</v>
      </c>
      <c r="K39" s="43" t="s">
        <v>389</v>
      </c>
      <c r="L39" s="43" t="s">
        <v>13</v>
      </c>
      <c r="M39" s="42"/>
      <c r="N39" s="42"/>
      <c r="O39" s="43"/>
      <c r="P39" s="43" t="s">
        <v>77</v>
      </c>
      <c r="Q39" s="43"/>
      <c r="R39" s="42"/>
      <c r="S39" s="42"/>
    </row>
    <row r="40" spans="1:19" s="3" customFormat="1" ht="173.25" x14ac:dyDescent="0.25">
      <c r="A40" s="42" t="s">
        <v>369</v>
      </c>
      <c r="B40" s="42"/>
      <c r="C40" s="44">
        <v>8940000</v>
      </c>
      <c r="D40" s="44">
        <v>7370000</v>
      </c>
      <c r="E40" s="45">
        <v>8896697.1500000004</v>
      </c>
      <c r="F40" s="46">
        <v>51561</v>
      </c>
      <c r="G40" s="43" t="s">
        <v>12</v>
      </c>
      <c r="H40" s="45">
        <v>8940000</v>
      </c>
      <c r="I40" s="45">
        <v>6475370.8899999997</v>
      </c>
      <c r="J40" s="45">
        <f t="shared" si="0"/>
        <v>2464629.1100000003</v>
      </c>
      <c r="K40" s="43" t="s">
        <v>390</v>
      </c>
      <c r="L40" s="43" t="s">
        <v>12</v>
      </c>
      <c r="M40" s="42" t="s">
        <v>43</v>
      </c>
      <c r="N40" s="42" t="s">
        <v>44</v>
      </c>
      <c r="O40" s="43" t="s">
        <v>44</v>
      </c>
      <c r="P40" s="43" t="s">
        <v>77</v>
      </c>
      <c r="Q40" s="43"/>
      <c r="R40" s="42"/>
      <c r="S40" s="42"/>
    </row>
    <row r="41" spans="1:19" s="3" customFormat="1" ht="63" x14ac:dyDescent="0.25">
      <c r="A41" s="42" t="s">
        <v>415</v>
      </c>
      <c r="B41" s="42"/>
      <c r="C41" s="44">
        <v>40040000</v>
      </c>
      <c r="D41" s="44">
        <v>9400000</v>
      </c>
      <c r="E41" s="45">
        <v>9523612.7800000012</v>
      </c>
      <c r="F41" s="46">
        <v>46813</v>
      </c>
      <c r="G41" s="43" t="s">
        <v>12</v>
      </c>
      <c r="H41" s="45" t="s">
        <v>341</v>
      </c>
      <c r="I41" s="45">
        <v>0</v>
      </c>
      <c r="J41" s="45">
        <v>0</v>
      </c>
      <c r="K41" s="43" t="s">
        <v>391</v>
      </c>
      <c r="L41" s="43" t="s">
        <v>12</v>
      </c>
      <c r="M41" s="42" t="s">
        <v>43</v>
      </c>
      <c r="N41" s="42" t="s">
        <v>44</v>
      </c>
      <c r="O41" s="43" t="s">
        <v>44</v>
      </c>
      <c r="P41" s="43" t="s">
        <v>77</v>
      </c>
      <c r="Q41" s="43"/>
      <c r="R41" s="42"/>
      <c r="S41" s="42"/>
    </row>
    <row r="42" spans="1:19" s="3" customFormat="1" ht="63" x14ac:dyDescent="0.25">
      <c r="A42" s="42" t="s">
        <v>451</v>
      </c>
      <c r="B42" s="42"/>
      <c r="C42" s="44">
        <v>10265000</v>
      </c>
      <c r="D42" s="44">
        <v>5670000</v>
      </c>
      <c r="E42" s="45">
        <v>6406250</v>
      </c>
      <c r="F42" s="46">
        <v>47543</v>
      </c>
      <c r="G42" s="43" t="s">
        <v>12</v>
      </c>
      <c r="H42" s="45" t="s">
        <v>341</v>
      </c>
      <c r="I42" s="45">
        <v>0</v>
      </c>
      <c r="J42" s="45">
        <v>0</v>
      </c>
      <c r="K42" s="43" t="s">
        <v>392</v>
      </c>
      <c r="L42" s="43" t="s">
        <v>12</v>
      </c>
      <c r="M42" s="42" t="s">
        <v>43</v>
      </c>
      <c r="N42" s="42" t="s">
        <v>44</v>
      </c>
      <c r="O42" s="43" t="s">
        <v>44</v>
      </c>
      <c r="P42" s="43" t="s">
        <v>77</v>
      </c>
      <c r="Q42" s="43"/>
      <c r="R42" s="42"/>
      <c r="S42" s="42"/>
    </row>
    <row r="43" spans="1:19" s="3" customFormat="1" ht="47.25" x14ac:dyDescent="0.25">
      <c r="A43" s="42" t="s">
        <v>416</v>
      </c>
      <c r="B43" s="42"/>
      <c r="C43" s="44">
        <v>1985000</v>
      </c>
      <c r="D43" s="44">
        <v>1270000</v>
      </c>
      <c r="E43" s="45">
        <v>1367500</v>
      </c>
      <c r="F43" s="46">
        <v>47543</v>
      </c>
      <c r="G43" s="43" t="s">
        <v>12</v>
      </c>
      <c r="H43" s="45" t="s">
        <v>341</v>
      </c>
      <c r="I43" s="45">
        <v>0</v>
      </c>
      <c r="J43" s="45">
        <v>0</v>
      </c>
      <c r="K43" s="43" t="s">
        <v>393</v>
      </c>
      <c r="L43" s="43" t="s">
        <v>12</v>
      </c>
      <c r="M43" s="42" t="s">
        <v>43</v>
      </c>
      <c r="N43" s="42" t="s">
        <v>44</v>
      </c>
      <c r="O43" s="43" t="s">
        <v>44</v>
      </c>
      <c r="P43" s="43" t="s">
        <v>77</v>
      </c>
      <c r="Q43" s="43"/>
      <c r="R43" s="42"/>
      <c r="S43" s="42"/>
    </row>
    <row r="44" spans="1:19" s="3" customFormat="1" ht="78.75" x14ac:dyDescent="0.25">
      <c r="A44" s="42" t="s">
        <v>370</v>
      </c>
      <c r="B44" s="42"/>
      <c r="C44" s="44">
        <v>3561000</v>
      </c>
      <c r="D44" s="44">
        <v>3093000</v>
      </c>
      <c r="E44" s="45">
        <v>3686364</v>
      </c>
      <c r="F44" s="46">
        <v>52062</v>
      </c>
      <c r="G44" s="43" t="s">
        <v>13</v>
      </c>
      <c r="H44" s="45">
        <v>3561000</v>
      </c>
      <c r="I44" s="45">
        <v>304361</v>
      </c>
      <c r="J44" s="45">
        <f t="shared" si="0"/>
        <v>3256639</v>
      </c>
      <c r="K44" s="43" t="s">
        <v>394</v>
      </c>
      <c r="L44" s="43" t="s">
        <v>13</v>
      </c>
      <c r="M44" s="42"/>
      <c r="N44" s="42"/>
      <c r="O44" s="43"/>
      <c r="P44" s="43" t="s">
        <v>77</v>
      </c>
      <c r="Q44" s="43"/>
      <c r="R44" s="42"/>
      <c r="S44" s="42"/>
    </row>
    <row r="45" spans="1:19" s="3" customFormat="1" ht="220.5" x14ac:dyDescent="0.25">
      <c r="A45" s="42" t="s">
        <v>371</v>
      </c>
      <c r="B45" s="42"/>
      <c r="C45" s="44">
        <v>10205000</v>
      </c>
      <c r="D45" s="44">
        <v>9285000</v>
      </c>
      <c r="E45" s="45">
        <v>13602150</v>
      </c>
      <c r="F45" s="46">
        <v>51926</v>
      </c>
      <c r="G45" s="43" t="s">
        <v>12</v>
      </c>
      <c r="H45" s="45">
        <v>11145555.35</v>
      </c>
      <c r="I45" s="45">
        <v>8000061.2199999997</v>
      </c>
      <c r="J45" s="45">
        <f t="shared" si="0"/>
        <v>3145494.13</v>
      </c>
      <c r="K45" s="43" t="s">
        <v>395</v>
      </c>
      <c r="L45" s="43" t="s">
        <v>12</v>
      </c>
      <c r="M45" s="42" t="s">
        <v>43</v>
      </c>
      <c r="N45" s="42" t="s">
        <v>44</v>
      </c>
      <c r="O45" s="43" t="s">
        <v>44</v>
      </c>
      <c r="P45" s="43" t="s">
        <v>77</v>
      </c>
      <c r="Q45" s="43"/>
      <c r="R45" s="42"/>
      <c r="S45" s="42"/>
    </row>
    <row r="46" spans="1:19" s="3" customFormat="1" ht="63" x14ac:dyDescent="0.25">
      <c r="A46" s="42" t="s">
        <v>372</v>
      </c>
      <c r="B46" s="42"/>
      <c r="C46" s="44">
        <v>92465000</v>
      </c>
      <c r="D46" s="44">
        <v>87940000</v>
      </c>
      <c r="E46" s="45">
        <v>162148000</v>
      </c>
      <c r="F46" s="46">
        <v>55715</v>
      </c>
      <c r="G46" s="43" t="s">
        <v>13</v>
      </c>
      <c r="H46" s="45">
        <v>100981154.09999999</v>
      </c>
      <c r="I46" s="45">
        <v>99326635</v>
      </c>
      <c r="J46" s="45">
        <f t="shared" si="0"/>
        <v>1654519.099999994</v>
      </c>
      <c r="K46" s="43" t="s">
        <v>396</v>
      </c>
      <c r="L46" s="43" t="s">
        <v>12</v>
      </c>
      <c r="M46" s="42" t="s">
        <v>45</v>
      </c>
      <c r="N46" s="42" t="s">
        <v>46</v>
      </c>
      <c r="O46" s="43" t="s">
        <v>46</v>
      </c>
      <c r="P46" s="43" t="s">
        <v>77</v>
      </c>
      <c r="Q46" s="43"/>
      <c r="R46" s="42"/>
      <c r="S46" s="42"/>
    </row>
    <row r="47" spans="1:19" s="3" customFormat="1" ht="141.75" x14ac:dyDescent="0.25">
      <c r="A47" s="42" t="s">
        <v>373</v>
      </c>
      <c r="B47" s="42"/>
      <c r="C47" s="44">
        <v>9160000</v>
      </c>
      <c r="D47" s="44">
        <v>8270000</v>
      </c>
      <c r="E47" s="45">
        <v>12282661.5</v>
      </c>
      <c r="F47" s="46">
        <v>51926</v>
      </c>
      <c r="G47" s="43" t="s">
        <v>12</v>
      </c>
      <c r="H47" s="45">
        <v>9160000</v>
      </c>
      <c r="I47" s="45">
        <v>492516.23</v>
      </c>
      <c r="J47" s="45">
        <f t="shared" si="0"/>
        <v>8667483.7699999996</v>
      </c>
      <c r="K47" s="43" t="s">
        <v>397</v>
      </c>
      <c r="L47" s="43" t="s">
        <v>12</v>
      </c>
      <c r="M47" s="42" t="s">
        <v>43</v>
      </c>
      <c r="N47" s="42" t="s">
        <v>44</v>
      </c>
      <c r="O47" s="43" t="s">
        <v>44</v>
      </c>
      <c r="P47" s="43" t="s">
        <v>77</v>
      </c>
      <c r="Q47" s="43"/>
      <c r="R47" s="42"/>
      <c r="S47" s="42"/>
    </row>
    <row r="48" spans="1:19" s="3" customFormat="1" ht="78.75" x14ac:dyDescent="0.25">
      <c r="A48" s="42" t="s">
        <v>374</v>
      </c>
      <c r="B48" s="42"/>
      <c r="C48" s="44">
        <v>36365000</v>
      </c>
      <c r="D48" s="44">
        <v>28370000</v>
      </c>
      <c r="E48" s="45">
        <v>41911675</v>
      </c>
      <c r="F48" s="46">
        <v>51926</v>
      </c>
      <c r="G48" s="43" t="s">
        <v>12</v>
      </c>
      <c r="H48" s="45">
        <v>39622162.649999999</v>
      </c>
      <c r="I48" s="45">
        <v>39622162.649999999</v>
      </c>
      <c r="J48" s="45">
        <f t="shared" si="0"/>
        <v>0</v>
      </c>
      <c r="K48" s="43" t="s">
        <v>398</v>
      </c>
      <c r="L48" s="43" t="s">
        <v>12</v>
      </c>
      <c r="M48" s="42" t="s">
        <v>43</v>
      </c>
      <c r="N48" s="42" t="s">
        <v>44</v>
      </c>
      <c r="O48" s="43" t="s">
        <v>44</v>
      </c>
      <c r="P48" s="43" t="s">
        <v>77</v>
      </c>
      <c r="Q48" s="43"/>
      <c r="R48" s="42"/>
      <c r="S48" s="42"/>
    </row>
    <row r="49" spans="1:19" s="3" customFormat="1" ht="157.5" x14ac:dyDescent="0.25">
      <c r="A49" s="42" t="s">
        <v>419</v>
      </c>
      <c r="B49" s="42"/>
      <c r="C49" s="44">
        <v>33035000</v>
      </c>
      <c r="D49" s="44">
        <v>31210000</v>
      </c>
      <c r="E49" s="45">
        <v>46093250</v>
      </c>
      <c r="F49" s="46">
        <v>52291</v>
      </c>
      <c r="G49" s="43" t="s">
        <v>12</v>
      </c>
      <c r="H49" s="45">
        <v>36183923</v>
      </c>
      <c r="I49" s="45">
        <v>27158621.629999999</v>
      </c>
      <c r="J49" s="45">
        <f t="shared" si="0"/>
        <v>9025301.370000001</v>
      </c>
      <c r="K49" s="43" t="s">
        <v>399</v>
      </c>
      <c r="L49" s="43" t="s">
        <v>12</v>
      </c>
      <c r="M49" s="42" t="s">
        <v>43</v>
      </c>
      <c r="N49" s="42" t="s">
        <v>44</v>
      </c>
      <c r="O49" s="43" t="s">
        <v>44</v>
      </c>
      <c r="P49" s="43" t="s">
        <v>77</v>
      </c>
      <c r="Q49" s="43"/>
      <c r="R49" s="42"/>
      <c r="S49" s="42"/>
    </row>
    <row r="50" spans="1:19" s="3" customFormat="1" ht="110.25" x14ac:dyDescent="0.25">
      <c r="A50" s="42" t="s">
        <v>420</v>
      </c>
      <c r="B50" s="42"/>
      <c r="C50" s="44">
        <v>5880000</v>
      </c>
      <c r="D50" s="44">
        <v>5555000</v>
      </c>
      <c r="E50" s="45">
        <v>8145300</v>
      </c>
      <c r="F50" s="46">
        <v>52291</v>
      </c>
      <c r="G50" s="43" t="s">
        <v>12</v>
      </c>
      <c r="H50" s="45">
        <v>6422649.2000000002</v>
      </c>
      <c r="I50" s="45">
        <v>6422649.2000000002</v>
      </c>
      <c r="J50" s="45">
        <f t="shared" si="0"/>
        <v>0</v>
      </c>
      <c r="K50" s="43" t="s">
        <v>400</v>
      </c>
      <c r="L50" s="43" t="s">
        <v>12</v>
      </c>
      <c r="M50" s="42" t="s">
        <v>43</v>
      </c>
      <c r="N50" s="42" t="s">
        <v>44</v>
      </c>
      <c r="O50" s="43" t="s">
        <v>44</v>
      </c>
      <c r="P50" s="43" t="s">
        <v>77</v>
      </c>
      <c r="Q50" s="43"/>
      <c r="R50" s="42"/>
      <c r="S50" s="42"/>
    </row>
    <row r="51" spans="1:19" s="3" customFormat="1" ht="141.75" x14ac:dyDescent="0.25">
      <c r="A51" s="42" t="s">
        <v>417</v>
      </c>
      <c r="B51" s="42"/>
      <c r="C51" s="44">
        <v>8560000</v>
      </c>
      <c r="D51" s="44">
        <v>8155000</v>
      </c>
      <c r="E51" s="45">
        <v>12598466.25</v>
      </c>
      <c r="F51" s="46">
        <v>52291</v>
      </c>
      <c r="G51" s="43" t="s">
        <v>12</v>
      </c>
      <c r="H51" s="45">
        <v>8849744.4499999993</v>
      </c>
      <c r="I51" s="45">
        <v>8849744.4499999993</v>
      </c>
      <c r="J51" s="45">
        <f t="shared" si="0"/>
        <v>0</v>
      </c>
      <c r="K51" s="43" t="s">
        <v>401</v>
      </c>
      <c r="L51" s="43" t="s">
        <v>12</v>
      </c>
      <c r="M51" s="42" t="s">
        <v>43</v>
      </c>
      <c r="N51" s="42" t="s">
        <v>44</v>
      </c>
      <c r="O51" s="43" t="s">
        <v>44</v>
      </c>
      <c r="P51" s="43" t="s">
        <v>77</v>
      </c>
      <c r="Q51" s="43"/>
      <c r="R51" s="42"/>
      <c r="S51" s="42"/>
    </row>
    <row r="52" spans="1:19" s="3" customFormat="1" ht="31.5" x14ac:dyDescent="0.25">
      <c r="A52" s="42" t="s">
        <v>421</v>
      </c>
      <c r="B52" s="42"/>
      <c r="C52" s="44">
        <v>3315000</v>
      </c>
      <c r="D52" s="44">
        <v>2500000</v>
      </c>
      <c r="E52" s="45">
        <v>2825000</v>
      </c>
      <c r="F52" s="46">
        <v>47543</v>
      </c>
      <c r="G52" s="43" t="s">
        <v>12</v>
      </c>
      <c r="H52" s="45">
        <v>3571991.85</v>
      </c>
      <c r="I52" s="45">
        <v>3354191</v>
      </c>
      <c r="J52" s="45">
        <f t="shared" si="0"/>
        <v>217800.85000000009</v>
      </c>
      <c r="K52" s="43" t="s">
        <v>402</v>
      </c>
      <c r="L52" s="43" t="s">
        <v>12</v>
      </c>
      <c r="M52" s="42" t="s">
        <v>43</v>
      </c>
      <c r="N52" s="42" t="s">
        <v>44</v>
      </c>
      <c r="O52" s="43" t="s">
        <v>44</v>
      </c>
      <c r="P52" s="43" t="s">
        <v>77</v>
      </c>
      <c r="Q52" s="43"/>
      <c r="R52" s="42"/>
      <c r="S52" s="42"/>
    </row>
    <row r="53" spans="1:19" s="3" customFormat="1" ht="63" x14ac:dyDescent="0.25">
      <c r="A53" s="42" t="s">
        <v>422</v>
      </c>
      <c r="B53" s="42"/>
      <c r="C53" s="44">
        <v>138320000</v>
      </c>
      <c r="D53" s="44">
        <v>126195000</v>
      </c>
      <c r="E53" s="45">
        <v>212078456.21000001</v>
      </c>
      <c r="F53" s="46">
        <v>56080</v>
      </c>
      <c r="G53" s="43" t="s">
        <v>13</v>
      </c>
      <c r="H53" s="45">
        <v>115208585.25</v>
      </c>
      <c r="I53" s="45">
        <v>103571325</v>
      </c>
      <c r="J53" s="45">
        <f t="shared" si="0"/>
        <v>11637260.25</v>
      </c>
      <c r="K53" s="43" t="s">
        <v>403</v>
      </c>
      <c r="L53" s="43" t="s">
        <v>13</v>
      </c>
      <c r="M53" s="42"/>
      <c r="N53" s="42"/>
      <c r="O53" s="43"/>
      <c r="P53" s="43" t="s">
        <v>77</v>
      </c>
      <c r="Q53" s="43"/>
      <c r="R53" s="42"/>
      <c r="S53" s="42"/>
    </row>
    <row r="54" spans="1:19" s="3" customFormat="1" ht="94.5" x14ac:dyDescent="0.25">
      <c r="A54" s="42" t="s">
        <v>423</v>
      </c>
      <c r="B54" s="42"/>
      <c r="C54" s="44">
        <v>250415000</v>
      </c>
      <c r="D54" s="44">
        <v>247760000</v>
      </c>
      <c r="E54" s="45">
        <v>429758174.75999999</v>
      </c>
      <c r="F54" s="46">
        <v>56445</v>
      </c>
      <c r="G54" s="43" t="s">
        <v>13</v>
      </c>
      <c r="H54" s="45">
        <v>187681853.90000001</v>
      </c>
      <c r="I54" s="45">
        <v>83953947</v>
      </c>
      <c r="J54" s="45">
        <f t="shared" si="0"/>
        <v>103727906.90000001</v>
      </c>
      <c r="K54" s="43" t="s">
        <v>404</v>
      </c>
      <c r="L54" s="43" t="s">
        <v>12</v>
      </c>
      <c r="M54" s="42" t="s">
        <v>45</v>
      </c>
      <c r="N54" s="42" t="s">
        <v>46</v>
      </c>
      <c r="O54" s="43" t="s">
        <v>46</v>
      </c>
      <c r="P54" s="43" t="s">
        <v>77</v>
      </c>
      <c r="Q54" s="43"/>
      <c r="R54" s="42"/>
      <c r="S54" s="42"/>
    </row>
    <row r="55" spans="1:19" s="3" customFormat="1" ht="126" x14ac:dyDescent="0.25">
      <c r="A55" s="42" t="s">
        <v>424</v>
      </c>
      <c r="B55" s="42"/>
      <c r="C55" s="44">
        <v>46010000</v>
      </c>
      <c r="D55" s="44">
        <v>40185000</v>
      </c>
      <c r="E55" s="45">
        <v>62242625</v>
      </c>
      <c r="F55" s="46">
        <v>52657</v>
      </c>
      <c r="G55" s="43" t="s">
        <v>12</v>
      </c>
      <c r="H55" s="45">
        <v>50459224.799999997</v>
      </c>
      <c r="I55" s="45">
        <v>31156132.91</v>
      </c>
      <c r="J55" s="45">
        <f t="shared" si="0"/>
        <v>19303091.889999997</v>
      </c>
      <c r="K55" s="43" t="s">
        <v>405</v>
      </c>
      <c r="L55" s="43" t="s">
        <v>12</v>
      </c>
      <c r="M55" s="42" t="s">
        <v>43</v>
      </c>
      <c r="N55" s="42" t="s">
        <v>44</v>
      </c>
      <c r="O55" s="43" t="s">
        <v>44</v>
      </c>
      <c r="P55" s="43" t="s">
        <v>77</v>
      </c>
      <c r="Q55" s="43"/>
      <c r="R55" s="42"/>
      <c r="S55" s="42"/>
    </row>
    <row r="56" spans="1:19" s="3" customFormat="1" ht="63" x14ac:dyDescent="0.25">
      <c r="A56" s="42" t="s">
        <v>425</v>
      </c>
      <c r="B56" s="42"/>
      <c r="C56" s="44">
        <v>36265000</v>
      </c>
      <c r="D56" s="44">
        <v>31680000</v>
      </c>
      <c r="E56" s="45">
        <v>49073000</v>
      </c>
      <c r="F56" s="46">
        <v>52657</v>
      </c>
      <c r="G56" s="43" t="s">
        <v>12</v>
      </c>
      <c r="H56" s="45">
        <v>39772489.399999999</v>
      </c>
      <c r="I56" s="45">
        <v>14801486.189999999</v>
      </c>
      <c r="J56" s="45">
        <f t="shared" si="0"/>
        <v>24971003.210000001</v>
      </c>
      <c r="K56" s="43" t="s">
        <v>406</v>
      </c>
      <c r="L56" s="43" t="s">
        <v>12</v>
      </c>
      <c r="M56" s="42" t="s">
        <v>43</v>
      </c>
      <c r="N56" s="42" t="s">
        <v>44</v>
      </c>
      <c r="O56" s="43" t="s">
        <v>44</v>
      </c>
      <c r="P56" s="43" t="s">
        <v>77</v>
      </c>
      <c r="Q56" s="43"/>
      <c r="R56" s="42"/>
      <c r="S56" s="42"/>
    </row>
    <row r="57" spans="1:19" s="3" customFormat="1" ht="78.75" x14ac:dyDescent="0.25">
      <c r="A57" s="42" t="s">
        <v>439</v>
      </c>
      <c r="B57" s="42"/>
      <c r="C57" s="44">
        <v>211050000</v>
      </c>
      <c r="D57" s="44">
        <v>211050000</v>
      </c>
      <c r="E57" s="45">
        <v>337832750</v>
      </c>
      <c r="F57" s="46">
        <v>56445</v>
      </c>
      <c r="G57" s="43" t="s">
        <v>13</v>
      </c>
      <c r="H57" s="45">
        <v>211050000</v>
      </c>
      <c r="I57" s="45">
        <v>16951992</v>
      </c>
      <c r="J57" s="45">
        <f t="shared" si="0"/>
        <v>194098008</v>
      </c>
      <c r="K57" s="69" t="s">
        <v>449</v>
      </c>
      <c r="L57" s="43" t="s">
        <v>13</v>
      </c>
      <c r="M57" s="42"/>
      <c r="N57" s="42"/>
      <c r="O57" s="43"/>
      <c r="P57" s="43" t="s">
        <v>77</v>
      </c>
      <c r="Q57" s="43"/>
      <c r="R57" s="42"/>
      <c r="S57" s="42"/>
    </row>
    <row r="58" spans="1:19" s="3" customFormat="1" ht="94.5" x14ac:dyDescent="0.25">
      <c r="A58" s="42" t="s">
        <v>440</v>
      </c>
      <c r="B58" s="42"/>
      <c r="C58" s="44">
        <v>10000000</v>
      </c>
      <c r="D58" s="44">
        <v>10000000</v>
      </c>
      <c r="E58" s="45">
        <v>16009404</v>
      </c>
      <c r="F58" s="46">
        <v>56445</v>
      </c>
      <c r="G58" s="43" t="s">
        <v>13</v>
      </c>
      <c r="H58" s="45">
        <v>10000000</v>
      </c>
      <c r="I58" s="45">
        <v>0</v>
      </c>
      <c r="J58" s="45">
        <f t="shared" si="0"/>
        <v>10000000</v>
      </c>
      <c r="K58" s="43" t="s">
        <v>450</v>
      </c>
      <c r="L58" s="43" t="s">
        <v>13</v>
      </c>
      <c r="M58" s="42"/>
      <c r="N58" s="42"/>
      <c r="O58" s="43"/>
      <c r="P58" s="43" t="s">
        <v>77</v>
      </c>
      <c r="Q58" s="43"/>
      <c r="R58" s="42"/>
      <c r="S58" s="42"/>
    </row>
    <row r="59" spans="1:19" s="3" customFormat="1" ht="63" x14ac:dyDescent="0.25">
      <c r="A59" s="42" t="s">
        <v>426</v>
      </c>
      <c r="B59" s="42"/>
      <c r="C59" s="44">
        <v>10555000</v>
      </c>
      <c r="D59" s="44">
        <v>10390000</v>
      </c>
      <c r="E59" s="45">
        <v>16722098.75</v>
      </c>
      <c r="F59" s="46">
        <v>52657</v>
      </c>
      <c r="G59" s="43" t="s">
        <v>12</v>
      </c>
      <c r="H59" s="45">
        <v>10758513.6</v>
      </c>
      <c r="I59" s="45">
        <v>3605229.62</v>
      </c>
      <c r="J59" s="45">
        <f t="shared" si="0"/>
        <v>7153283.9799999995</v>
      </c>
      <c r="K59" s="43" t="s">
        <v>407</v>
      </c>
      <c r="L59" s="43" t="s">
        <v>12</v>
      </c>
      <c r="M59" s="42" t="s">
        <v>43</v>
      </c>
      <c r="N59" s="42" t="s">
        <v>44</v>
      </c>
      <c r="O59" s="43" t="s">
        <v>44</v>
      </c>
      <c r="P59" s="43" t="s">
        <v>77</v>
      </c>
      <c r="Q59" s="43"/>
      <c r="R59" s="42"/>
      <c r="S59" s="42"/>
    </row>
    <row r="60" spans="1:19" s="3" customFormat="1" ht="63" x14ac:dyDescent="0.25">
      <c r="A60" s="42" t="s">
        <v>436</v>
      </c>
      <c r="B60" s="42"/>
      <c r="C60" s="44">
        <v>78975000</v>
      </c>
      <c r="D60" s="44">
        <v>77985000</v>
      </c>
      <c r="E60" s="45">
        <v>95447625</v>
      </c>
      <c r="F60" s="46">
        <v>49369</v>
      </c>
      <c r="G60" s="43" t="s">
        <v>12</v>
      </c>
      <c r="H60" s="45" t="s">
        <v>341</v>
      </c>
      <c r="I60" s="45">
        <v>0</v>
      </c>
      <c r="J60" s="45">
        <v>0</v>
      </c>
      <c r="K60" s="43" t="s">
        <v>443</v>
      </c>
      <c r="L60" s="43" t="s">
        <v>12</v>
      </c>
      <c r="M60" s="42" t="s">
        <v>43</v>
      </c>
      <c r="N60" s="42" t="s">
        <v>44</v>
      </c>
      <c r="O60" s="43" t="s">
        <v>44</v>
      </c>
      <c r="P60" s="43" t="s">
        <v>77</v>
      </c>
      <c r="Q60" s="43"/>
      <c r="R60" s="42"/>
      <c r="S60" s="42"/>
    </row>
    <row r="61" spans="1:19" s="3" customFormat="1" ht="94.5" x14ac:dyDescent="0.25">
      <c r="A61" s="42" t="s">
        <v>438</v>
      </c>
      <c r="B61" s="42"/>
      <c r="C61" s="44">
        <v>296870000</v>
      </c>
      <c r="D61" s="44">
        <v>296870000</v>
      </c>
      <c r="E61" s="45">
        <v>543036705.29999995</v>
      </c>
      <c r="F61" s="46">
        <v>56810</v>
      </c>
      <c r="G61" s="43" t="s">
        <v>13</v>
      </c>
      <c r="H61" s="45">
        <v>182647136.80000001</v>
      </c>
      <c r="I61" s="45">
        <v>103723314.66</v>
      </c>
      <c r="J61" s="45">
        <f t="shared" ref="J61:J71" si="2">H61-I61</f>
        <v>78923822.140000015</v>
      </c>
      <c r="K61" s="43" t="s">
        <v>448</v>
      </c>
      <c r="L61" s="43" t="s">
        <v>12</v>
      </c>
      <c r="M61" s="42" t="s">
        <v>45</v>
      </c>
      <c r="N61" s="42" t="s">
        <v>46</v>
      </c>
      <c r="O61" s="43" t="s">
        <v>46</v>
      </c>
      <c r="P61" s="43" t="s">
        <v>77</v>
      </c>
      <c r="Q61" s="43"/>
      <c r="R61" s="42"/>
      <c r="S61" s="42"/>
    </row>
    <row r="62" spans="1:19" s="3" customFormat="1" ht="157.5" x14ac:dyDescent="0.25">
      <c r="A62" s="42" t="s">
        <v>435</v>
      </c>
      <c r="B62" s="42"/>
      <c r="C62" s="44">
        <v>28685000</v>
      </c>
      <c r="D62" s="44">
        <v>28685000</v>
      </c>
      <c r="E62" s="45">
        <v>45412614.579999998</v>
      </c>
      <c r="F62" s="46">
        <v>53022</v>
      </c>
      <c r="G62" s="43" t="s">
        <v>12</v>
      </c>
      <c r="H62" s="45">
        <v>30338107.350000001</v>
      </c>
      <c r="I62" s="45">
        <v>253629.35</v>
      </c>
      <c r="J62" s="45">
        <f t="shared" si="2"/>
        <v>30084478</v>
      </c>
      <c r="K62" s="43" t="s">
        <v>446</v>
      </c>
      <c r="L62" s="43" t="s">
        <v>12</v>
      </c>
      <c r="M62" s="42" t="s">
        <v>43</v>
      </c>
      <c r="N62" s="42" t="s">
        <v>44</v>
      </c>
      <c r="O62" s="43" t="s">
        <v>44</v>
      </c>
      <c r="P62" s="43" t="s">
        <v>77</v>
      </c>
      <c r="Q62" s="43"/>
      <c r="R62" s="42"/>
      <c r="S62" s="42"/>
    </row>
    <row r="63" spans="1:19" s="3" customFormat="1" ht="267.75" x14ac:dyDescent="0.25">
      <c r="A63" s="42" t="s">
        <v>437</v>
      </c>
      <c r="B63" s="42"/>
      <c r="C63" s="44">
        <v>10485000</v>
      </c>
      <c r="D63" s="44">
        <v>10485000</v>
      </c>
      <c r="E63" s="45">
        <v>12400031.25</v>
      </c>
      <c r="F63" s="46">
        <v>48274</v>
      </c>
      <c r="G63" s="43" t="s">
        <v>12</v>
      </c>
      <c r="H63" s="45">
        <v>11261788.5</v>
      </c>
      <c r="I63" s="45">
        <v>9763277.1699999999</v>
      </c>
      <c r="J63" s="45">
        <f t="shared" si="2"/>
        <v>1498511.33</v>
      </c>
      <c r="K63" s="43" t="s">
        <v>445</v>
      </c>
      <c r="L63" s="43" t="s">
        <v>12</v>
      </c>
      <c r="M63" s="42" t="s">
        <v>43</v>
      </c>
      <c r="N63" s="42" t="s">
        <v>44</v>
      </c>
      <c r="O63" s="43" t="s">
        <v>44</v>
      </c>
      <c r="P63" s="43" t="s">
        <v>77</v>
      </c>
      <c r="Q63" s="43"/>
      <c r="R63" s="42"/>
      <c r="S63" s="42"/>
    </row>
    <row r="64" spans="1:19" s="3" customFormat="1" ht="315" x14ac:dyDescent="0.25">
      <c r="A64" s="42" t="s">
        <v>441</v>
      </c>
      <c r="B64" s="42"/>
      <c r="C64" s="44">
        <v>36995000</v>
      </c>
      <c r="D64" s="44">
        <v>36995000</v>
      </c>
      <c r="E64" s="45">
        <v>58495052.079999998</v>
      </c>
      <c r="F64" s="46">
        <v>53022</v>
      </c>
      <c r="G64" s="43" t="s">
        <v>12</v>
      </c>
      <c r="H64" s="45">
        <v>39125964.899999999</v>
      </c>
      <c r="I64" s="45">
        <v>4273138.1900000004</v>
      </c>
      <c r="J64" s="45">
        <f t="shared" si="2"/>
        <v>34852826.710000001</v>
      </c>
      <c r="K64" s="43" t="s">
        <v>447</v>
      </c>
      <c r="L64" s="43" t="s">
        <v>12</v>
      </c>
      <c r="M64" s="42" t="s">
        <v>43</v>
      </c>
      <c r="N64" s="42" t="s">
        <v>44</v>
      </c>
      <c r="O64" s="43" t="s">
        <v>44</v>
      </c>
      <c r="P64" s="43" t="s">
        <v>77</v>
      </c>
      <c r="Q64" s="43"/>
      <c r="R64" s="42"/>
      <c r="S64" s="42"/>
    </row>
    <row r="65" spans="1:19" s="3" customFormat="1" ht="141.75" x14ac:dyDescent="0.25">
      <c r="A65" s="42" t="s">
        <v>442</v>
      </c>
      <c r="B65" s="42"/>
      <c r="C65" s="44">
        <v>4480000</v>
      </c>
      <c r="D65" s="44">
        <v>4480000</v>
      </c>
      <c r="E65" s="45">
        <v>7385768.6500000004</v>
      </c>
      <c r="F65" s="46">
        <v>53022</v>
      </c>
      <c r="G65" s="43" t="s">
        <v>12</v>
      </c>
      <c r="H65" s="45">
        <v>4564292.0999999996</v>
      </c>
      <c r="I65" s="45">
        <v>84292.1</v>
      </c>
      <c r="J65" s="45">
        <f t="shared" si="2"/>
        <v>4480000</v>
      </c>
      <c r="K65" s="43" t="s">
        <v>444</v>
      </c>
      <c r="L65" s="43" t="s">
        <v>12</v>
      </c>
      <c r="M65" s="42" t="s">
        <v>43</v>
      </c>
      <c r="N65" s="42" t="s">
        <v>44</v>
      </c>
      <c r="O65" s="43" t="s">
        <v>44</v>
      </c>
      <c r="P65" s="43" t="s">
        <v>77</v>
      </c>
      <c r="Q65" s="43"/>
      <c r="R65" s="42"/>
      <c r="S65" s="42"/>
    </row>
    <row r="66" spans="1:19" s="3" customFormat="1" ht="13.5" customHeight="1" x14ac:dyDescent="0.25">
      <c r="A66" s="70"/>
      <c r="B66" s="70"/>
      <c r="C66" s="44"/>
      <c r="D66" s="44"/>
      <c r="E66" s="45"/>
      <c r="F66" s="46"/>
      <c r="G66" s="43"/>
      <c r="H66" s="45"/>
      <c r="I66" s="45"/>
      <c r="J66" s="45"/>
      <c r="K66" s="43"/>
      <c r="L66" s="43"/>
      <c r="M66" s="42"/>
      <c r="N66" s="42"/>
      <c r="O66" s="43"/>
      <c r="P66" s="43"/>
      <c r="Q66" s="43"/>
      <c r="R66" s="42"/>
      <c r="S66" s="42"/>
    </row>
    <row r="67" spans="1:19" s="3" customFormat="1" ht="24" customHeight="1" x14ac:dyDescent="0.25">
      <c r="A67" s="68"/>
      <c r="B67" s="68" t="s">
        <v>458</v>
      </c>
      <c r="C67" s="44">
        <v>0</v>
      </c>
      <c r="D67" s="44">
        <v>0</v>
      </c>
      <c r="E67" s="45">
        <v>0</v>
      </c>
      <c r="F67" s="46"/>
      <c r="G67" s="43"/>
      <c r="H67" s="45">
        <v>0</v>
      </c>
      <c r="I67" s="45">
        <v>0</v>
      </c>
      <c r="J67" s="45">
        <v>0</v>
      </c>
      <c r="K67" s="43"/>
      <c r="L67" s="43"/>
      <c r="M67" s="42"/>
      <c r="N67" s="42"/>
      <c r="O67" s="43"/>
      <c r="P67" s="43"/>
      <c r="Q67" s="43"/>
      <c r="R67" s="42"/>
      <c r="S67" s="42"/>
    </row>
    <row r="68" spans="1:19" s="3" customFormat="1" ht="24" customHeight="1" x14ac:dyDescent="0.25">
      <c r="A68" s="42"/>
      <c r="B68" s="42"/>
      <c r="C68" s="68">
        <v>0</v>
      </c>
      <c r="D68" s="68">
        <v>0</v>
      </c>
      <c r="E68" s="45">
        <v>0</v>
      </c>
      <c r="F68" s="46"/>
      <c r="G68" s="43"/>
      <c r="H68" s="45">
        <v>0</v>
      </c>
      <c r="I68" s="45">
        <v>0</v>
      </c>
      <c r="J68" s="45">
        <f t="shared" ref="J68" si="3">H68-I68</f>
        <v>0</v>
      </c>
      <c r="K68" s="43"/>
      <c r="L68" s="43"/>
      <c r="M68" s="42"/>
      <c r="N68" s="42"/>
      <c r="O68" s="43"/>
      <c r="P68" s="43"/>
      <c r="Q68" s="43"/>
      <c r="R68" s="42"/>
      <c r="S68" s="42"/>
    </row>
    <row r="69" spans="1:19" s="3" customFormat="1" ht="24" customHeight="1" x14ac:dyDescent="0.25">
      <c r="A69" s="42"/>
      <c r="B69" s="42"/>
      <c r="C69" s="44">
        <v>0</v>
      </c>
      <c r="D69" s="44">
        <v>0</v>
      </c>
      <c r="E69" s="45">
        <v>0</v>
      </c>
      <c r="F69" s="46"/>
      <c r="G69" s="43"/>
      <c r="H69" s="45">
        <v>0</v>
      </c>
      <c r="I69" s="45">
        <v>0</v>
      </c>
      <c r="J69" s="45">
        <f t="shared" si="2"/>
        <v>0</v>
      </c>
      <c r="K69" s="43"/>
      <c r="L69" s="43"/>
      <c r="M69" s="42"/>
      <c r="N69" s="42"/>
      <c r="O69" s="43"/>
      <c r="P69" s="43"/>
      <c r="Q69" s="43"/>
      <c r="R69" s="42"/>
      <c r="S69" s="42"/>
    </row>
    <row r="70" spans="1:19" s="3" customFormat="1" ht="24" customHeight="1" x14ac:dyDescent="0.25">
      <c r="A70" s="42"/>
      <c r="B70" s="42"/>
      <c r="C70" s="44">
        <v>0</v>
      </c>
      <c r="D70" s="44">
        <v>0</v>
      </c>
      <c r="E70" s="45">
        <v>0</v>
      </c>
      <c r="F70" s="46"/>
      <c r="G70" s="43"/>
      <c r="H70" s="45">
        <v>0</v>
      </c>
      <c r="I70" s="45">
        <v>0</v>
      </c>
      <c r="J70" s="45">
        <f t="shared" si="2"/>
        <v>0</v>
      </c>
      <c r="K70" s="43"/>
      <c r="L70" s="43"/>
      <c r="M70" s="42"/>
      <c r="N70" s="42"/>
      <c r="O70" s="43"/>
      <c r="P70" s="43"/>
      <c r="Q70" s="43"/>
      <c r="R70" s="42"/>
      <c r="S70" s="42"/>
    </row>
    <row r="71" spans="1:19" s="3" customFormat="1" ht="24" customHeight="1" x14ac:dyDescent="0.25">
      <c r="A71" s="42"/>
      <c r="B71" s="42"/>
      <c r="C71" s="44">
        <v>0</v>
      </c>
      <c r="D71" s="44">
        <v>0</v>
      </c>
      <c r="E71" s="45">
        <v>0</v>
      </c>
      <c r="F71" s="46"/>
      <c r="G71" s="43"/>
      <c r="H71" s="45">
        <v>0</v>
      </c>
      <c r="I71" s="45">
        <v>0</v>
      </c>
      <c r="J71" s="45">
        <f t="shared" si="2"/>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ref="J72:J120" si="4">H72-I72</f>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si="4"/>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4"/>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4"/>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4"/>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si="4"/>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4"/>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4"/>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4"/>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4"/>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4"/>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4"/>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4"/>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4"/>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4"/>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4"/>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4"/>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4"/>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4"/>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4"/>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4"/>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4"/>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4"/>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4"/>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4"/>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4"/>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4"/>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4"/>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4"/>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4"/>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4"/>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4"/>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4"/>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4"/>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4"/>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4"/>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4"/>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4"/>
        <v>0</v>
      </c>
      <c r="K109" s="43"/>
      <c r="L109" s="43"/>
      <c r="M109" s="42"/>
      <c r="N109" s="42"/>
      <c r="O109" s="43"/>
      <c r="P109" s="43"/>
      <c r="Q109" s="43"/>
      <c r="R109" s="42"/>
      <c r="S109" s="42"/>
    </row>
    <row r="110" spans="1:19" s="3" customFormat="1" x14ac:dyDescent="0.25">
      <c r="A110" s="42"/>
      <c r="B110" s="42"/>
      <c r="C110" s="44">
        <v>0</v>
      </c>
      <c r="D110" s="44">
        <v>0</v>
      </c>
      <c r="E110" s="45">
        <v>0</v>
      </c>
      <c r="F110" s="46"/>
      <c r="G110" s="43"/>
      <c r="H110" s="45">
        <v>0</v>
      </c>
      <c r="I110" s="45">
        <v>0</v>
      </c>
      <c r="J110" s="45">
        <f t="shared" si="4"/>
        <v>0</v>
      </c>
      <c r="K110" s="43"/>
      <c r="L110" s="43"/>
      <c r="M110" s="42"/>
      <c r="N110" s="42"/>
      <c r="O110" s="43"/>
      <c r="P110" s="43"/>
      <c r="Q110" s="43"/>
      <c r="R110" s="42"/>
      <c r="S110" s="42"/>
    </row>
    <row r="111" spans="1:19" s="3" customFormat="1" x14ac:dyDescent="0.25">
      <c r="A111" s="42"/>
      <c r="B111" s="42"/>
      <c r="C111" s="44">
        <v>0</v>
      </c>
      <c r="D111" s="44">
        <v>0</v>
      </c>
      <c r="E111" s="45">
        <v>0</v>
      </c>
      <c r="F111" s="46"/>
      <c r="G111" s="43"/>
      <c r="H111" s="45">
        <v>0</v>
      </c>
      <c r="I111" s="45">
        <v>0</v>
      </c>
      <c r="J111" s="45">
        <f t="shared" si="4"/>
        <v>0</v>
      </c>
      <c r="K111" s="43"/>
      <c r="L111" s="43"/>
      <c r="M111" s="42"/>
      <c r="N111" s="42"/>
      <c r="O111" s="43"/>
      <c r="P111" s="43"/>
      <c r="Q111" s="43"/>
      <c r="R111" s="42"/>
      <c r="S111" s="42"/>
    </row>
    <row r="112" spans="1:19" s="3" customFormat="1" x14ac:dyDescent="0.25">
      <c r="A112" s="42"/>
      <c r="B112" s="42"/>
      <c r="C112" s="44">
        <v>0</v>
      </c>
      <c r="D112" s="44">
        <v>0</v>
      </c>
      <c r="E112" s="45">
        <v>0</v>
      </c>
      <c r="F112" s="46"/>
      <c r="G112" s="43"/>
      <c r="H112" s="45">
        <v>0</v>
      </c>
      <c r="I112" s="45">
        <v>0</v>
      </c>
      <c r="J112" s="45">
        <f t="shared" si="4"/>
        <v>0</v>
      </c>
      <c r="K112" s="43"/>
      <c r="L112" s="43"/>
      <c r="M112" s="42"/>
      <c r="N112" s="42"/>
      <c r="O112" s="43"/>
      <c r="P112" s="43"/>
      <c r="Q112" s="43"/>
      <c r="R112" s="42"/>
      <c r="S112" s="42"/>
    </row>
    <row r="113" spans="1:19" s="3" customFormat="1" x14ac:dyDescent="0.25">
      <c r="A113" s="42"/>
      <c r="B113" s="42"/>
      <c r="C113" s="44">
        <v>0</v>
      </c>
      <c r="D113" s="44">
        <v>0</v>
      </c>
      <c r="E113" s="45">
        <v>0</v>
      </c>
      <c r="F113" s="46"/>
      <c r="G113" s="43"/>
      <c r="H113" s="45">
        <v>0</v>
      </c>
      <c r="I113" s="45">
        <v>0</v>
      </c>
      <c r="J113" s="45">
        <f t="shared" si="4"/>
        <v>0</v>
      </c>
      <c r="K113" s="43"/>
      <c r="L113" s="43"/>
      <c r="M113" s="42"/>
      <c r="N113" s="42"/>
      <c r="O113" s="43"/>
      <c r="P113" s="43"/>
      <c r="Q113" s="43"/>
      <c r="R113" s="42"/>
      <c r="S113" s="42"/>
    </row>
    <row r="114" spans="1:19" s="3" customFormat="1" x14ac:dyDescent="0.25">
      <c r="A114" s="42"/>
      <c r="B114" s="42"/>
      <c r="C114" s="44">
        <v>0</v>
      </c>
      <c r="D114" s="44">
        <v>0</v>
      </c>
      <c r="E114" s="45">
        <v>0</v>
      </c>
      <c r="F114" s="46"/>
      <c r="G114" s="43"/>
      <c r="H114" s="45">
        <v>0</v>
      </c>
      <c r="I114" s="45">
        <v>0</v>
      </c>
      <c r="J114" s="45">
        <f t="shared" si="4"/>
        <v>0</v>
      </c>
      <c r="K114" s="43"/>
      <c r="L114" s="43"/>
      <c r="M114" s="42"/>
      <c r="N114" s="42"/>
      <c r="O114" s="43"/>
      <c r="P114" s="43"/>
      <c r="Q114" s="43"/>
      <c r="R114" s="42"/>
      <c r="S114" s="42"/>
    </row>
    <row r="115" spans="1:19" s="3" customFormat="1" x14ac:dyDescent="0.25">
      <c r="A115" s="42"/>
      <c r="B115" s="42"/>
      <c r="C115" s="44">
        <v>0</v>
      </c>
      <c r="D115" s="44">
        <v>0</v>
      </c>
      <c r="E115" s="45">
        <v>0</v>
      </c>
      <c r="F115" s="46"/>
      <c r="G115" s="43"/>
      <c r="H115" s="45">
        <v>0</v>
      </c>
      <c r="I115" s="45">
        <v>0</v>
      </c>
      <c r="J115" s="45">
        <f t="shared" si="4"/>
        <v>0</v>
      </c>
      <c r="K115" s="43"/>
      <c r="L115" s="43"/>
      <c r="M115" s="42"/>
      <c r="N115" s="42"/>
      <c r="O115" s="43"/>
      <c r="P115" s="43"/>
      <c r="Q115" s="43"/>
      <c r="R115" s="42"/>
      <c r="S115" s="42"/>
    </row>
    <row r="116" spans="1:19" s="3" customFormat="1" x14ac:dyDescent="0.25">
      <c r="A116" s="42"/>
      <c r="B116" s="42"/>
      <c r="C116" s="44">
        <v>0</v>
      </c>
      <c r="D116" s="44">
        <v>0</v>
      </c>
      <c r="E116" s="45">
        <v>0</v>
      </c>
      <c r="F116" s="46"/>
      <c r="G116" s="43"/>
      <c r="H116" s="45">
        <v>0</v>
      </c>
      <c r="I116" s="45">
        <v>0</v>
      </c>
      <c r="J116" s="45">
        <f t="shared" si="4"/>
        <v>0</v>
      </c>
      <c r="K116" s="43"/>
      <c r="L116" s="43"/>
      <c r="M116" s="42"/>
      <c r="N116" s="42"/>
      <c r="O116" s="43"/>
      <c r="P116" s="43"/>
      <c r="Q116" s="43"/>
      <c r="R116" s="42"/>
      <c r="S116" s="42"/>
    </row>
    <row r="117" spans="1:19" s="3" customFormat="1" x14ac:dyDescent="0.25">
      <c r="A117" s="42"/>
      <c r="B117" s="42"/>
      <c r="C117" s="44">
        <v>0</v>
      </c>
      <c r="D117" s="44">
        <v>0</v>
      </c>
      <c r="E117" s="45">
        <v>0</v>
      </c>
      <c r="F117" s="46"/>
      <c r="G117" s="43"/>
      <c r="H117" s="45">
        <v>0</v>
      </c>
      <c r="I117" s="45">
        <v>0</v>
      </c>
      <c r="J117" s="45">
        <f t="shared" si="4"/>
        <v>0</v>
      </c>
      <c r="K117" s="43"/>
      <c r="L117" s="43"/>
      <c r="M117" s="42"/>
      <c r="N117" s="42"/>
      <c r="O117" s="43"/>
      <c r="P117" s="43"/>
      <c r="Q117" s="43"/>
      <c r="R117" s="42"/>
      <c r="S117" s="42"/>
    </row>
    <row r="118" spans="1:19" s="3" customFormat="1" x14ac:dyDescent="0.25">
      <c r="A118" s="42"/>
      <c r="B118" s="42"/>
      <c r="C118" s="44">
        <v>0</v>
      </c>
      <c r="D118" s="44">
        <v>0</v>
      </c>
      <c r="E118" s="45">
        <v>0</v>
      </c>
      <c r="F118" s="46"/>
      <c r="G118" s="43"/>
      <c r="H118" s="45">
        <v>0</v>
      </c>
      <c r="I118" s="45">
        <v>0</v>
      </c>
      <c r="J118" s="45">
        <f t="shared" si="4"/>
        <v>0</v>
      </c>
      <c r="K118" s="43"/>
      <c r="L118" s="43"/>
      <c r="M118" s="42"/>
      <c r="N118" s="42"/>
      <c r="O118" s="43"/>
      <c r="P118" s="43"/>
      <c r="Q118" s="43"/>
      <c r="R118" s="42"/>
      <c r="S118" s="42"/>
    </row>
    <row r="119" spans="1:19" s="3" customFormat="1" x14ac:dyDescent="0.25">
      <c r="A119" s="42"/>
      <c r="B119" s="42"/>
      <c r="C119" s="44">
        <v>0</v>
      </c>
      <c r="D119" s="44">
        <v>0</v>
      </c>
      <c r="E119" s="45">
        <v>0</v>
      </c>
      <c r="F119" s="46"/>
      <c r="G119" s="43"/>
      <c r="H119" s="45">
        <v>0</v>
      </c>
      <c r="I119" s="45">
        <v>0</v>
      </c>
      <c r="J119" s="45">
        <f t="shared" si="4"/>
        <v>0</v>
      </c>
      <c r="K119" s="43"/>
      <c r="L119" s="43"/>
      <c r="M119" s="42"/>
      <c r="N119" s="42"/>
      <c r="O119" s="43"/>
      <c r="P119" s="43"/>
      <c r="Q119" s="43"/>
      <c r="R119" s="42"/>
      <c r="S119" s="42"/>
    </row>
    <row r="120" spans="1:19" s="3" customFormat="1" x14ac:dyDescent="0.25">
      <c r="A120" s="42"/>
      <c r="B120" s="42"/>
      <c r="C120" s="44">
        <v>0</v>
      </c>
      <c r="D120" s="44">
        <v>0</v>
      </c>
      <c r="E120" s="45">
        <v>0</v>
      </c>
      <c r="F120" s="46"/>
      <c r="G120" s="43"/>
      <c r="H120" s="45">
        <v>0</v>
      </c>
      <c r="I120" s="45">
        <v>0</v>
      </c>
      <c r="J120" s="45">
        <f t="shared" si="4"/>
        <v>0</v>
      </c>
      <c r="K120" s="43"/>
      <c r="L120" s="43"/>
      <c r="M120" s="42"/>
      <c r="N120" s="42"/>
      <c r="O120" s="43"/>
      <c r="P120" s="43"/>
      <c r="Q120" s="43"/>
      <c r="R120" s="42"/>
      <c r="S120" s="42"/>
    </row>
    <row r="121" spans="1:19" s="73" customFormat="1" ht="15" x14ac:dyDescent="0.25">
      <c r="A121" s="73" t="s">
        <v>280</v>
      </c>
    </row>
    <row r="122" spans="1:19" s="72" customFormat="1" ht="19.899999999999999" customHeight="1" x14ac:dyDescent="0.25">
      <c r="A122" s="72" t="s">
        <v>90</v>
      </c>
    </row>
  </sheetData>
  <sheetProtection algorithmName="SHA-512" hashValue="fjhZkvHPbgTpTG7NoVknHPJ/WgLIeaGWCz8ZW1niDl9rqKFrnIngs0vMzazLRj5+1cZ4yCJmu8hlvDHQV++9Fw==" saltValue="befRdbK+8fENbDlDSIVYhg==" spinCount="100000" sheet="1" formatColumns="0" formatRows="0" insertRows="0"/>
  <mergeCells count="9">
    <mergeCell ref="A122:XFD122"/>
    <mergeCell ref="A121:XFD121"/>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20">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21:XFD121"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17" right="0.17" top="0.45" bottom="0.52" header="0.3" footer="0.21"/>
  <pageSetup paperSize="5" scale="53" fitToHeight="0" orientation="landscape" horizontalDpi="1200" verticalDpi="1200" r:id="rId1"/>
  <headerFooter>
    <oddFooter>&amp;L&amp;9&amp;Z&amp;F  //  &amp;A&amp;R&amp;9&amp;D  &amp;T</oddFooter>
  </headerFooter>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G10:G120 L9</xm:sqref>
        </x14:dataValidation>
        <x14:dataValidation type="list" allowBlank="1" showInputMessage="1" showErrorMessage="1" prompt="please select a value from drop down list" xr:uid="{00000000-0002-0000-0200-000001000000}">
          <x14:formula1>
            <xm:f>Hide!$D$2:$D$22</xm:f>
          </x14:formula1>
          <xm:sqref>M10:M120</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O9:O120</xm:sqref>
        </x14:dataValidation>
        <x14:dataValidation type="list" allowBlank="1" showInputMessage="1" showErrorMessage="1" prompt="please select a value from drop down list" xr:uid="{00000000-0002-0000-0200-000004000000}">
          <x14:formula1>
            <xm:f>Hide!$G$2:$G$13</xm:f>
          </x14:formula1>
          <xm:sqref>P9:P120</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L10:L120</xm:sqref>
        </x14:dataValidation>
        <x14:dataValidation type="list" allowBlank="1" showInputMessage="1" showErrorMessage="1" prompt="please select a value from drop down list" xr:uid="{EE95E80B-CEA6-400B-A257-7B5344FFA0D8}">
          <x14:formula1>
            <xm:f>Hide!$E$2:$E$23</xm:f>
          </x14:formula1>
          <xm:sqref>N10:N120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pageSetUpPr fitToPage="1"/>
  </sheetPr>
  <dimension ref="A1:S23"/>
  <sheetViews>
    <sheetView zoomScale="85" zoomScaleNormal="85" workbookViewId="0">
      <selection activeCell="B10" sqref="B10"/>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95" customFormat="1" ht="21" customHeight="1" x14ac:dyDescent="0.25">
      <c r="A1" s="95" t="s">
        <v>236</v>
      </c>
    </row>
    <row r="2" spans="1:19" s="77" customFormat="1" ht="21" customHeight="1" x14ac:dyDescent="0.25">
      <c r="A2" s="75" t="s">
        <v>35</v>
      </c>
      <c r="B2" s="76"/>
      <c r="C2" s="76"/>
      <c r="D2" s="76"/>
      <c r="E2" s="76"/>
      <c r="F2" s="76"/>
      <c r="G2" s="76"/>
      <c r="H2" s="76"/>
      <c r="I2" s="76"/>
      <c r="J2" s="76"/>
      <c r="K2" s="76"/>
    </row>
    <row r="3" spans="1:19" x14ac:dyDescent="0.25">
      <c r="A3" s="9" t="s">
        <v>1</v>
      </c>
      <c r="B3" s="36" t="str">
        <f>IF('1 - Contact Information'!B4="","",'1 - Contact Information'!B4)</f>
        <v>City of Corpus Christi</v>
      </c>
      <c r="C3" s="1"/>
      <c r="D3" s="1"/>
      <c r="E3" s="1"/>
      <c r="F3" s="1"/>
      <c r="H3" s="1"/>
      <c r="I3" s="1"/>
      <c r="J3" s="1"/>
      <c r="K3" s="1"/>
    </row>
    <row r="4" spans="1:19" x14ac:dyDescent="0.25">
      <c r="A4" s="9" t="s">
        <v>2</v>
      </c>
      <c r="B4" s="36">
        <f>IF(OR('1 - Contact Information'!B7="",'1 - Contact Information'!B7="(select)"),"",'1 - Contact Information'!B7)</f>
        <v>2025</v>
      </c>
      <c r="C4" s="1"/>
      <c r="D4" s="1"/>
      <c r="E4" s="1"/>
      <c r="F4" s="1"/>
      <c r="H4" s="1"/>
      <c r="I4" s="1"/>
      <c r="J4" s="1"/>
      <c r="K4" s="1"/>
    </row>
    <row r="5" spans="1:19" s="78" customFormat="1" ht="31.15" customHeight="1" x14ac:dyDescent="0.25">
      <c r="A5" s="78" t="s">
        <v>276</v>
      </c>
    </row>
    <row r="6" spans="1:19" s="78" customFormat="1" x14ac:dyDescent="0.25">
      <c r="A6" s="78" t="s">
        <v>292</v>
      </c>
    </row>
    <row r="7" spans="1:19" s="78" customFormat="1" x14ac:dyDescent="0.25">
      <c r="A7" s="78" t="s">
        <v>295</v>
      </c>
    </row>
    <row r="8" spans="1:19" s="80" customFormat="1" ht="36.6" customHeight="1" x14ac:dyDescent="0.25">
      <c r="A8" s="75" t="s">
        <v>225</v>
      </c>
      <c r="B8" s="76"/>
      <c r="C8" s="76"/>
      <c r="D8" s="76"/>
      <c r="E8" s="76"/>
      <c r="F8" s="76"/>
      <c r="G8" s="76"/>
      <c r="H8" s="76"/>
      <c r="I8" s="76"/>
      <c r="J8" s="76"/>
      <c r="K8" s="76"/>
      <c r="L8" s="76"/>
      <c r="M8" s="76"/>
      <c r="N8" s="76"/>
      <c r="O8" s="76"/>
      <c r="P8" s="76"/>
      <c r="Q8" s="76"/>
      <c r="R8" s="76"/>
      <c r="S8" s="76"/>
    </row>
    <row r="9" spans="1:19" x14ac:dyDescent="0.25">
      <c r="A9" s="58" t="s">
        <v>80</v>
      </c>
      <c r="B9" s="47">
        <v>2760971000</v>
      </c>
    </row>
    <row r="10" spans="1:19" x14ac:dyDescent="0.25">
      <c r="A10" s="59" t="s">
        <v>81</v>
      </c>
      <c r="B10" s="48">
        <v>2049098000</v>
      </c>
    </row>
    <row r="11" spans="1:19" ht="31.5" x14ac:dyDescent="0.25">
      <c r="A11" s="59" t="s">
        <v>82</v>
      </c>
      <c r="B11" s="48">
        <v>3169077407</v>
      </c>
    </row>
    <row r="12" spans="1:19" s="93" customFormat="1" ht="36" customHeight="1" x14ac:dyDescent="0.25">
      <c r="A12" s="93" t="s">
        <v>224</v>
      </c>
      <c r="B12" s="94"/>
      <c r="C12" s="94"/>
      <c r="D12" s="94"/>
      <c r="E12" s="94"/>
      <c r="F12" s="94"/>
      <c r="G12" s="94"/>
      <c r="H12" s="94"/>
      <c r="I12" s="94"/>
      <c r="J12" s="94"/>
      <c r="K12" s="94"/>
      <c r="L12" s="94"/>
      <c r="M12" s="94"/>
      <c r="N12" s="94"/>
      <c r="O12" s="94"/>
      <c r="P12" s="94"/>
      <c r="Q12" s="94"/>
      <c r="R12" s="94"/>
      <c r="S12" s="94"/>
    </row>
    <row r="13" spans="1:19" x14ac:dyDescent="0.25">
      <c r="A13" s="58" t="s">
        <v>83</v>
      </c>
      <c r="B13" s="47">
        <v>866556000</v>
      </c>
    </row>
    <row r="14" spans="1:19" ht="31.5" x14ac:dyDescent="0.25">
      <c r="A14" s="59" t="s">
        <v>84</v>
      </c>
      <c r="B14" s="48">
        <v>578590000</v>
      </c>
    </row>
    <row r="15" spans="1:19" ht="31.5" x14ac:dyDescent="0.25">
      <c r="A15" s="59" t="s">
        <v>85</v>
      </c>
      <c r="B15" s="48">
        <v>783725796</v>
      </c>
    </row>
    <row r="16" spans="1:19" s="93" customFormat="1" ht="51" customHeight="1" x14ac:dyDescent="0.25">
      <c r="A16" s="93" t="s">
        <v>223</v>
      </c>
      <c r="B16" s="94"/>
      <c r="C16" s="94"/>
      <c r="D16" s="94"/>
      <c r="E16" s="94"/>
      <c r="F16" s="94"/>
      <c r="G16" s="94"/>
      <c r="H16" s="94"/>
      <c r="I16" s="94"/>
      <c r="J16" s="94"/>
      <c r="K16" s="94"/>
      <c r="L16" s="94"/>
      <c r="M16" s="94"/>
      <c r="N16" s="94"/>
      <c r="O16" s="94"/>
      <c r="P16" s="94"/>
      <c r="Q16" s="94"/>
      <c r="R16" s="94"/>
      <c r="S16" s="94"/>
    </row>
    <row r="17" spans="1:2" x14ac:dyDescent="0.25">
      <c r="A17" s="58" t="s">
        <v>289</v>
      </c>
      <c r="B17" s="49">
        <v>317317</v>
      </c>
    </row>
    <row r="18" spans="1:2" ht="31.5" x14ac:dyDescent="0.25">
      <c r="A18" s="58" t="s">
        <v>290</v>
      </c>
      <c r="B18" s="50" t="s">
        <v>455</v>
      </c>
    </row>
    <row r="19" spans="1:2" ht="31.5" customHeight="1" x14ac:dyDescent="0.25">
      <c r="A19" s="58" t="s">
        <v>86</v>
      </c>
      <c r="B19" s="47">
        <v>2731</v>
      </c>
    </row>
    <row r="20" spans="1:2" ht="31.5" x14ac:dyDescent="0.25">
      <c r="A20" s="59" t="s">
        <v>87</v>
      </c>
      <c r="B20" s="48">
        <v>1823</v>
      </c>
    </row>
    <row r="21" spans="1:2" ht="47.25" customHeight="1" x14ac:dyDescent="0.25">
      <c r="A21" s="59" t="s">
        <v>88</v>
      </c>
      <c r="B21" s="48">
        <v>2470</v>
      </c>
    </row>
    <row r="22" spans="1:2" s="92" customFormat="1" ht="22.9" customHeight="1" x14ac:dyDescent="0.25">
      <c r="A22" s="92" t="s">
        <v>280</v>
      </c>
    </row>
    <row r="23" spans="1:2" s="91" customFormat="1" ht="16.899999999999999" customHeight="1" x14ac:dyDescent="0.25">
      <c r="A23" s="91"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17" right="0.17" top="0.75" bottom="0.75" header="0.3" footer="0.3"/>
  <pageSetup scale="9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8"/>
  <sheetViews>
    <sheetView workbookViewId="0">
      <selection activeCell="L2" sqref="L2"/>
    </sheetView>
  </sheetViews>
  <sheetFormatPr defaultColWidth="9.140625" defaultRowHeight="15.75" x14ac:dyDescent="0.25"/>
  <cols>
    <col min="1" max="2" width="9.140625" style="1"/>
    <col min="3" max="3" width="9.140625" style="60"/>
    <col min="4" max="11" width="9.140625" style="1"/>
    <col min="12" max="12" width="9.7109375" bestFit="1" customWidth="1"/>
    <col min="13" max="13" width="9.28515625" style="61" bestFit="1" customWidth="1"/>
    <col min="14" max="14" width="3.42578125" customWidth="1"/>
    <col min="15" max="15" width="15" style="66" bestFit="1" customWidth="1"/>
    <col min="16" max="17" width="9.140625" style="61"/>
    <col min="18" max="16384" width="9.140625" style="1"/>
  </cols>
  <sheetData>
    <row r="1" spans="1:17" x14ac:dyDescent="0.25">
      <c r="A1" s="1" t="s">
        <v>11</v>
      </c>
      <c r="B1" s="1" t="s">
        <v>11</v>
      </c>
      <c r="C1" s="60" t="s">
        <v>11</v>
      </c>
      <c r="D1" s="1" t="s">
        <v>36</v>
      </c>
      <c r="E1" s="1" t="s">
        <v>37</v>
      </c>
      <c r="F1" s="1" t="s">
        <v>38</v>
      </c>
      <c r="G1" s="2" t="s">
        <v>78</v>
      </c>
      <c r="H1" s="1" t="s">
        <v>89</v>
      </c>
      <c r="L1" s="63" t="s">
        <v>300</v>
      </c>
      <c r="M1" s="63" t="s">
        <v>301</v>
      </c>
      <c r="N1" s="63"/>
      <c r="O1" s="64" t="s">
        <v>302</v>
      </c>
      <c r="P1" s="63" t="s">
        <v>301</v>
      </c>
      <c r="Q1" s="63" t="s">
        <v>303</v>
      </c>
    </row>
    <row r="2" spans="1:17" x14ac:dyDescent="0.25">
      <c r="A2" s="1" t="s">
        <v>12</v>
      </c>
      <c r="B2" s="1" t="s">
        <v>15</v>
      </c>
      <c r="C2" s="62">
        <v>2016</v>
      </c>
      <c r="D2" s="1" t="s">
        <v>11</v>
      </c>
      <c r="E2" s="1" t="s">
        <v>11</v>
      </c>
      <c r="F2" s="1" t="s">
        <v>11</v>
      </c>
      <c r="G2" s="1" t="s">
        <v>11</v>
      </c>
      <c r="L2" s="65">
        <f ca="1">TODAY()</f>
        <v>46118</v>
      </c>
      <c r="M2" s="61">
        <f ca="1">DATEVALUE(TEXT(L2,"m/d/yyyy"))</f>
        <v>46118</v>
      </c>
      <c r="O2" s="66" t="s">
        <v>304</v>
      </c>
      <c r="P2" s="61">
        <f>DATEVALUE(TEXT(O2,"m/d/yyyy"))</f>
        <v>45930</v>
      </c>
      <c r="Q2" s="61">
        <v>2025</v>
      </c>
    </row>
    <row r="3" spans="1:17" x14ac:dyDescent="0.25">
      <c r="A3" s="1" t="s">
        <v>13</v>
      </c>
      <c r="B3" s="1" t="s">
        <v>16</v>
      </c>
      <c r="C3" s="62">
        <v>2017</v>
      </c>
      <c r="D3" s="1" t="s">
        <v>77</v>
      </c>
      <c r="E3" s="1" t="s">
        <v>77</v>
      </c>
      <c r="F3" s="1" t="s">
        <v>77</v>
      </c>
      <c r="G3" s="1" t="s">
        <v>77</v>
      </c>
      <c r="O3" s="66" t="s">
        <v>305</v>
      </c>
      <c r="P3" s="61">
        <f t="shared" ref="P3:P27" si="0">DATEVALUE(TEXT(O3,"m/d/yyyy"))</f>
        <v>46295</v>
      </c>
      <c r="Q3" s="61">
        <f>Q2+1</f>
        <v>2026</v>
      </c>
    </row>
    <row r="4" spans="1:17" x14ac:dyDescent="0.25">
      <c r="B4" s="1" t="s">
        <v>17</v>
      </c>
      <c r="C4" s="62">
        <v>2018</v>
      </c>
      <c r="D4" s="1" t="s">
        <v>39</v>
      </c>
      <c r="E4" s="1" t="s">
        <v>40</v>
      </c>
      <c r="F4" s="1" t="s">
        <v>40</v>
      </c>
      <c r="G4" s="1" t="s">
        <v>40</v>
      </c>
      <c r="O4" s="66" t="s">
        <v>306</v>
      </c>
      <c r="P4" s="61">
        <f t="shared" si="0"/>
        <v>46660</v>
      </c>
      <c r="Q4" s="61">
        <f>Q3+1</f>
        <v>2027</v>
      </c>
    </row>
    <row r="5" spans="1:17" x14ac:dyDescent="0.25">
      <c r="B5" s="1" t="s">
        <v>18</v>
      </c>
      <c r="C5" s="62">
        <v>2019</v>
      </c>
      <c r="D5" s="1" t="s">
        <v>41</v>
      </c>
      <c r="E5" s="1" t="s">
        <v>42</v>
      </c>
      <c r="F5" s="1" t="s">
        <v>42</v>
      </c>
      <c r="G5" s="1" t="s">
        <v>44</v>
      </c>
      <c r="O5" s="66" t="s">
        <v>307</v>
      </c>
      <c r="P5" s="61">
        <f t="shared" si="0"/>
        <v>47026</v>
      </c>
      <c r="Q5" s="61">
        <f>Q4+1</f>
        <v>2028</v>
      </c>
    </row>
    <row r="6" spans="1:17" x14ac:dyDescent="0.25">
      <c r="B6" s="1" t="s">
        <v>19</v>
      </c>
      <c r="C6" s="62">
        <v>2020</v>
      </c>
      <c r="D6" s="1" t="s">
        <v>43</v>
      </c>
      <c r="E6" s="1" t="s">
        <v>44</v>
      </c>
      <c r="F6" s="1" t="s">
        <v>44</v>
      </c>
      <c r="G6" s="1" t="s">
        <v>50</v>
      </c>
      <c r="O6" s="66" t="s">
        <v>308</v>
      </c>
      <c r="P6" s="61">
        <f t="shared" si="0"/>
        <v>47391</v>
      </c>
      <c r="Q6" s="61">
        <f t="shared" ref="Q6:Q27" si="1">Q5+1</f>
        <v>2029</v>
      </c>
    </row>
    <row r="7" spans="1:17" x14ac:dyDescent="0.25">
      <c r="B7" s="1" t="s">
        <v>20</v>
      </c>
      <c r="C7" s="62">
        <v>2021</v>
      </c>
      <c r="D7" s="1" t="s">
        <v>45</v>
      </c>
      <c r="E7" s="1" t="s">
        <v>46</v>
      </c>
      <c r="F7" s="1" t="s">
        <v>46</v>
      </c>
      <c r="G7" s="1" t="s">
        <v>56</v>
      </c>
      <c r="O7" s="66" t="s">
        <v>309</v>
      </c>
      <c r="P7" s="61">
        <f t="shared" si="0"/>
        <v>47756</v>
      </c>
      <c r="Q7" s="61">
        <f t="shared" si="1"/>
        <v>2030</v>
      </c>
    </row>
    <row r="8" spans="1:17" x14ac:dyDescent="0.25">
      <c r="C8" s="62">
        <v>2022</v>
      </c>
      <c r="D8" s="1" t="s">
        <v>47</v>
      </c>
      <c r="E8" s="1" t="s">
        <v>48</v>
      </c>
      <c r="F8" s="1" t="s">
        <v>48</v>
      </c>
      <c r="G8" s="1" t="s">
        <v>62</v>
      </c>
      <c r="O8" s="66" t="s">
        <v>310</v>
      </c>
      <c r="P8" s="61">
        <f t="shared" si="0"/>
        <v>48121</v>
      </c>
      <c r="Q8" s="61">
        <f t="shared" si="1"/>
        <v>2031</v>
      </c>
    </row>
    <row r="9" spans="1:17" x14ac:dyDescent="0.25">
      <c r="C9" s="62">
        <v>2023</v>
      </c>
      <c r="D9" s="1" t="s">
        <v>49</v>
      </c>
      <c r="E9" s="1" t="s">
        <v>50</v>
      </c>
      <c r="F9" s="1" t="s">
        <v>50</v>
      </c>
      <c r="G9" s="1" t="s">
        <v>68</v>
      </c>
      <c r="O9" s="66" t="s">
        <v>311</v>
      </c>
      <c r="P9" s="61">
        <f t="shared" si="0"/>
        <v>48487</v>
      </c>
      <c r="Q9" s="61">
        <f t="shared" si="1"/>
        <v>2032</v>
      </c>
    </row>
    <row r="10" spans="1:17" x14ac:dyDescent="0.25">
      <c r="C10" s="62">
        <v>2024</v>
      </c>
      <c r="D10" s="1" t="s">
        <v>51</v>
      </c>
      <c r="E10" s="1" t="s">
        <v>52</v>
      </c>
      <c r="F10" s="1" t="s">
        <v>52</v>
      </c>
      <c r="G10" s="1" t="s">
        <v>72</v>
      </c>
      <c r="O10" s="66" t="s">
        <v>312</v>
      </c>
      <c r="P10" s="61">
        <f t="shared" si="0"/>
        <v>48852</v>
      </c>
      <c r="Q10" s="61">
        <f t="shared" si="1"/>
        <v>2033</v>
      </c>
    </row>
    <row r="11" spans="1:17" x14ac:dyDescent="0.25">
      <c r="C11" s="62">
        <f ca="1">IF($M$2&gt;P2,Q2,"")</f>
        <v>2025</v>
      </c>
      <c r="D11" s="1" t="s">
        <v>53</v>
      </c>
      <c r="E11" s="1" t="s">
        <v>54</v>
      </c>
      <c r="F11" s="1" t="s">
        <v>54</v>
      </c>
      <c r="G11" s="1" t="s">
        <v>74</v>
      </c>
      <c r="O11" s="66" t="s">
        <v>313</v>
      </c>
      <c r="P11" s="61">
        <f t="shared" si="0"/>
        <v>49217</v>
      </c>
      <c r="Q11" s="61">
        <f t="shared" si="1"/>
        <v>2034</v>
      </c>
    </row>
    <row r="12" spans="1:17" x14ac:dyDescent="0.25">
      <c r="C12" s="62" t="str">
        <f t="shared" ref="C12:C36" ca="1" si="2">IF($M$2&gt;P3,Q3,"")</f>
        <v/>
      </c>
      <c r="D12" s="1" t="s">
        <v>55</v>
      </c>
      <c r="E12" s="1" t="s">
        <v>56</v>
      </c>
      <c r="F12" s="1" t="s">
        <v>56</v>
      </c>
      <c r="G12" s="1" t="s">
        <v>75</v>
      </c>
      <c r="O12" s="66" t="s">
        <v>314</v>
      </c>
      <c r="P12" s="61">
        <f t="shared" si="0"/>
        <v>49582</v>
      </c>
      <c r="Q12" s="61">
        <f t="shared" si="1"/>
        <v>2035</v>
      </c>
    </row>
    <row r="13" spans="1:17" x14ac:dyDescent="0.25">
      <c r="C13" s="62" t="str">
        <f t="shared" ca="1" si="2"/>
        <v/>
      </c>
      <c r="D13" s="1" t="s">
        <v>57</v>
      </c>
      <c r="E13" s="1" t="s">
        <v>58</v>
      </c>
      <c r="F13" s="1" t="s">
        <v>58</v>
      </c>
      <c r="G13" s="1" t="s">
        <v>76</v>
      </c>
      <c r="O13" s="66" t="s">
        <v>315</v>
      </c>
      <c r="P13" s="61">
        <f t="shared" si="0"/>
        <v>49948</v>
      </c>
      <c r="Q13" s="61">
        <f t="shared" si="1"/>
        <v>2036</v>
      </c>
    </row>
    <row r="14" spans="1:17" x14ac:dyDescent="0.25">
      <c r="C14" s="62" t="str">
        <f t="shared" ca="1" si="2"/>
        <v/>
      </c>
      <c r="D14" s="1" t="s">
        <v>59</v>
      </c>
      <c r="E14" s="1" t="s">
        <v>60</v>
      </c>
      <c r="F14" s="1" t="s">
        <v>60</v>
      </c>
      <c r="O14" s="66" t="s">
        <v>316</v>
      </c>
      <c r="P14" s="61">
        <f t="shared" si="0"/>
        <v>50313</v>
      </c>
      <c r="Q14" s="61">
        <f t="shared" si="1"/>
        <v>2037</v>
      </c>
    </row>
    <row r="15" spans="1:17" x14ac:dyDescent="0.25">
      <c r="C15" s="62" t="str">
        <f t="shared" ca="1" si="2"/>
        <v/>
      </c>
      <c r="D15" s="1" t="s">
        <v>61</v>
      </c>
      <c r="E15" s="1" t="s">
        <v>62</v>
      </c>
      <c r="F15" s="1" t="s">
        <v>62</v>
      </c>
      <c r="O15" s="66" t="s">
        <v>317</v>
      </c>
      <c r="P15" s="61">
        <f t="shared" si="0"/>
        <v>50678</v>
      </c>
      <c r="Q15" s="61">
        <f t="shared" si="1"/>
        <v>2038</v>
      </c>
    </row>
    <row r="16" spans="1:17" x14ac:dyDescent="0.25">
      <c r="C16" s="62" t="str">
        <f t="shared" ca="1" si="2"/>
        <v/>
      </c>
      <c r="D16" s="1" t="s">
        <v>63</v>
      </c>
      <c r="E16" s="1" t="s">
        <v>64</v>
      </c>
      <c r="F16" s="1" t="s">
        <v>64</v>
      </c>
      <c r="O16" s="66" t="s">
        <v>318</v>
      </c>
      <c r="P16" s="61">
        <f t="shared" si="0"/>
        <v>51043</v>
      </c>
      <c r="Q16" s="61">
        <f t="shared" si="1"/>
        <v>2039</v>
      </c>
    </row>
    <row r="17" spans="3:17" x14ac:dyDescent="0.25">
      <c r="C17" s="62" t="str">
        <f t="shared" ca="1" si="2"/>
        <v/>
      </c>
      <c r="D17" s="1" t="s">
        <v>65</v>
      </c>
      <c r="E17" s="1" t="s">
        <v>66</v>
      </c>
      <c r="F17" s="1" t="s">
        <v>66</v>
      </c>
      <c r="O17" s="66" t="s">
        <v>319</v>
      </c>
      <c r="P17" s="61">
        <f t="shared" si="0"/>
        <v>51409</v>
      </c>
      <c r="Q17" s="61">
        <f t="shared" si="1"/>
        <v>2040</v>
      </c>
    </row>
    <row r="18" spans="3:17" x14ac:dyDescent="0.25">
      <c r="C18" s="62" t="str">
        <f t="shared" ca="1" si="2"/>
        <v/>
      </c>
      <c r="D18" s="1" t="s">
        <v>67</v>
      </c>
      <c r="E18" s="1" t="s">
        <v>68</v>
      </c>
      <c r="F18" s="1" t="s">
        <v>68</v>
      </c>
      <c r="O18" s="66" t="s">
        <v>320</v>
      </c>
      <c r="P18" s="61">
        <f t="shared" si="0"/>
        <v>51774</v>
      </c>
      <c r="Q18" s="61">
        <f t="shared" si="1"/>
        <v>2041</v>
      </c>
    </row>
    <row r="19" spans="3:17" x14ac:dyDescent="0.25">
      <c r="C19" s="62" t="str">
        <f t="shared" ca="1" si="2"/>
        <v/>
      </c>
      <c r="D19" s="1" t="s">
        <v>69</v>
      </c>
      <c r="E19" s="1" t="s">
        <v>70</v>
      </c>
      <c r="F19" s="1" t="s">
        <v>70</v>
      </c>
      <c r="O19" s="66" t="s">
        <v>321</v>
      </c>
      <c r="P19" s="61">
        <f t="shared" si="0"/>
        <v>52139</v>
      </c>
      <c r="Q19" s="61">
        <f t="shared" si="1"/>
        <v>2042</v>
      </c>
    </row>
    <row r="20" spans="3:17" x14ac:dyDescent="0.25">
      <c r="C20" s="62" t="str">
        <f t="shared" ca="1" si="2"/>
        <v/>
      </c>
      <c r="D20" s="1" t="s">
        <v>71</v>
      </c>
      <c r="E20" s="1" t="s">
        <v>72</v>
      </c>
      <c r="F20" s="1" t="s">
        <v>72</v>
      </c>
      <c r="O20" s="66" t="s">
        <v>322</v>
      </c>
      <c r="P20" s="61">
        <f t="shared" si="0"/>
        <v>52504</v>
      </c>
      <c r="Q20" s="61">
        <f t="shared" si="1"/>
        <v>2043</v>
      </c>
    </row>
    <row r="21" spans="3:17" x14ac:dyDescent="0.25">
      <c r="C21" s="62" t="str">
        <f t="shared" ca="1" si="2"/>
        <v/>
      </c>
      <c r="D21" s="1" t="s">
        <v>73</v>
      </c>
      <c r="E21" s="1" t="s">
        <v>74</v>
      </c>
      <c r="F21" s="1" t="s">
        <v>74</v>
      </c>
      <c r="O21" s="66" t="s">
        <v>323</v>
      </c>
      <c r="P21" s="61">
        <f t="shared" si="0"/>
        <v>52870</v>
      </c>
      <c r="Q21" s="61">
        <f t="shared" si="1"/>
        <v>2044</v>
      </c>
    </row>
    <row r="22" spans="3:17" x14ac:dyDescent="0.25">
      <c r="C22" s="62" t="str">
        <f t="shared" ca="1" si="2"/>
        <v/>
      </c>
      <c r="D22" s="1" t="s">
        <v>75</v>
      </c>
      <c r="E22" s="1" t="s">
        <v>75</v>
      </c>
      <c r="F22" s="1" t="s">
        <v>75</v>
      </c>
      <c r="O22" s="66" t="s">
        <v>324</v>
      </c>
      <c r="P22" s="61">
        <f t="shared" si="0"/>
        <v>53235</v>
      </c>
      <c r="Q22" s="61">
        <f t="shared" si="1"/>
        <v>2045</v>
      </c>
    </row>
    <row r="23" spans="3:17" x14ac:dyDescent="0.25">
      <c r="C23" s="62" t="str">
        <f t="shared" ca="1" si="2"/>
        <v/>
      </c>
      <c r="E23" s="1" t="s">
        <v>76</v>
      </c>
      <c r="F23" s="1" t="s">
        <v>76</v>
      </c>
      <c r="O23" s="66" t="s">
        <v>325</v>
      </c>
      <c r="P23" s="61">
        <f t="shared" si="0"/>
        <v>53600</v>
      </c>
      <c r="Q23" s="61">
        <f t="shared" si="1"/>
        <v>2046</v>
      </c>
    </row>
    <row r="24" spans="3:17" x14ac:dyDescent="0.25">
      <c r="C24" s="62" t="str">
        <f t="shared" ca="1" si="2"/>
        <v/>
      </c>
      <c r="O24" s="66" t="s">
        <v>326</v>
      </c>
      <c r="P24" s="61">
        <f t="shared" si="0"/>
        <v>53965</v>
      </c>
      <c r="Q24" s="61">
        <f t="shared" si="1"/>
        <v>2047</v>
      </c>
    </row>
    <row r="25" spans="3:17" x14ac:dyDescent="0.25">
      <c r="C25" s="62" t="str">
        <f t="shared" ca="1" si="2"/>
        <v/>
      </c>
      <c r="O25" s="66" t="s">
        <v>327</v>
      </c>
      <c r="P25" s="61">
        <f t="shared" si="0"/>
        <v>54331</v>
      </c>
      <c r="Q25" s="61">
        <f t="shared" si="1"/>
        <v>2048</v>
      </c>
    </row>
    <row r="26" spans="3:17" x14ac:dyDescent="0.25">
      <c r="C26" s="62" t="str">
        <f t="shared" ca="1" si="2"/>
        <v/>
      </c>
      <c r="O26" s="66" t="s">
        <v>328</v>
      </c>
      <c r="P26" s="61">
        <f t="shared" si="0"/>
        <v>54696</v>
      </c>
      <c r="Q26" s="61">
        <f t="shared" si="1"/>
        <v>2049</v>
      </c>
    </row>
    <row r="27" spans="3:17" x14ac:dyDescent="0.25">
      <c r="C27" s="62" t="str">
        <f ca="1">IF($M$2&gt;P18,Q18,"")</f>
        <v/>
      </c>
      <c r="O27" s="66" t="s">
        <v>329</v>
      </c>
      <c r="P27" s="61">
        <f t="shared" si="0"/>
        <v>55061</v>
      </c>
      <c r="Q27" s="61">
        <f t="shared" si="1"/>
        <v>2050</v>
      </c>
    </row>
    <row r="28" spans="3:17" x14ac:dyDescent="0.25">
      <c r="C28" s="62" t="str">
        <f t="shared" ca="1" si="2"/>
        <v/>
      </c>
    </row>
    <row r="29" spans="3:17" x14ac:dyDescent="0.25">
      <c r="C29" s="62" t="str">
        <f t="shared" ca="1" si="2"/>
        <v/>
      </c>
    </row>
    <row r="30" spans="3:17" x14ac:dyDescent="0.25">
      <c r="C30" s="62" t="str">
        <f t="shared" ca="1" si="2"/>
        <v/>
      </c>
    </row>
    <row r="31" spans="3:17" x14ac:dyDescent="0.25">
      <c r="C31" s="62" t="str">
        <f t="shared" ca="1" si="2"/>
        <v/>
      </c>
    </row>
    <row r="32" spans="3:17" x14ac:dyDescent="0.25">
      <c r="C32" s="62" t="str">
        <f t="shared" ca="1" si="2"/>
        <v/>
      </c>
    </row>
    <row r="33" spans="1:3" x14ac:dyDescent="0.25">
      <c r="C33" s="62" t="str">
        <f t="shared" ca="1" si="2"/>
        <v/>
      </c>
    </row>
    <row r="34" spans="1:3" x14ac:dyDescent="0.25">
      <c r="C34" s="62" t="str">
        <f t="shared" ca="1" si="2"/>
        <v/>
      </c>
    </row>
    <row r="35" spans="1:3" x14ac:dyDescent="0.25">
      <c r="C35" s="62" t="str">
        <f t="shared" ca="1" si="2"/>
        <v/>
      </c>
    </row>
    <row r="36" spans="1:3" x14ac:dyDescent="0.25">
      <c r="C36" s="62" t="str">
        <f t="shared" ca="1" si="2"/>
        <v/>
      </c>
    </row>
    <row r="38" spans="1:3" x14ac:dyDescent="0.25">
      <c r="A38" s="54" t="s">
        <v>294</v>
      </c>
      <c r="B38" s="54"/>
      <c r="C38" s="54" t="s">
        <v>293</v>
      </c>
    </row>
  </sheetData>
  <sheetProtection algorithmName="SHA-512" hashValue="LTQIxO5llNCNg3buOWEmUvfg8RELOKXhjGppIz1wrbidoRwMaOi9v/spmn+INSVjizQXBd2ustzg8/Pesw+3Hw==" saltValue="Ew31QDhtT0Xhb8C3xdHz0Q=="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8" customFormat="1" ht="30.6" customHeight="1" x14ac:dyDescent="0.25">
      <c r="A1" s="98" t="s">
        <v>236</v>
      </c>
    </row>
    <row r="2" spans="1:2" s="99" customFormat="1" ht="31.15" customHeight="1" x14ac:dyDescent="0.25">
      <c r="A2" s="99" t="s">
        <v>279</v>
      </c>
    </row>
    <row r="3" spans="1:2" s="76" customFormat="1" x14ac:dyDescent="0.25">
      <c r="A3" s="94" t="s">
        <v>298</v>
      </c>
    </row>
    <row r="4" spans="1:2" x14ac:dyDescent="0.25">
      <c r="A4" s="7">
        <v>1</v>
      </c>
      <c r="B4" s="51"/>
    </row>
    <row r="5" spans="1:2" x14ac:dyDescent="0.25">
      <c r="A5" s="7">
        <v>2</v>
      </c>
      <c r="B5" s="51"/>
    </row>
    <row r="6" spans="1:2" x14ac:dyDescent="0.25">
      <c r="A6" s="7">
        <v>3</v>
      </c>
      <c r="B6" s="51"/>
    </row>
    <row r="7" spans="1:2" x14ac:dyDescent="0.25">
      <c r="A7" s="7">
        <v>4</v>
      </c>
      <c r="B7" s="51"/>
    </row>
    <row r="8" spans="1:2" x14ac:dyDescent="0.25">
      <c r="A8" s="7">
        <v>5</v>
      </c>
      <c r="B8" s="51"/>
    </row>
    <row r="9" spans="1:2" x14ac:dyDescent="0.25">
      <c r="A9" s="7">
        <v>6</v>
      </c>
      <c r="B9" s="51"/>
    </row>
    <row r="10" spans="1:2" x14ac:dyDescent="0.25">
      <c r="A10" s="7">
        <v>7</v>
      </c>
      <c r="B10" s="51"/>
    </row>
    <row r="11" spans="1:2" x14ac:dyDescent="0.25">
      <c r="A11" s="7">
        <v>8</v>
      </c>
      <c r="B11" s="51"/>
    </row>
    <row r="12" spans="1:2" x14ac:dyDescent="0.25">
      <c r="A12" s="7">
        <v>9</v>
      </c>
      <c r="B12" s="51"/>
    </row>
    <row r="13" spans="1:2" x14ac:dyDescent="0.25">
      <c r="A13" s="7">
        <v>10</v>
      </c>
      <c r="B13" s="51"/>
    </row>
    <row r="14" spans="1:2" s="96" customFormat="1" ht="15" x14ac:dyDescent="0.25">
      <c r="A14" s="96" t="s">
        <v>280</v>
      </c>
    </row>
    <row r="15" spans="1:2" s="97" customFormat="1" x14ac:dyDescent="0.25">
      <c r="A15" s="97"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topLeftCell="A15"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8" customFormat="1" ht="21" customHeight="1" x14ac:dyDescent="0.25">
      <c r="A1" s="98" t="s">
        <v>236</v>
      </c>
    </row>
    <row r="2" spans="1:5" s="99" customFormat="1" ht="21" customHeight="1" x14ac:dyDescent="0.25">
      <c r="A2" s="99" t="s">
        <v>139</v>
      </c>
    </row>
    <row r="3" spans="1:5" s="78" customFormat="1" x14ac:dyDescent="0.25">
      <c r="A3" s="78" t="s">
        <v>275</v>
      </c>
    </row>
    <row r="4" spans="1:5" s="102" customFormat="1" ht="36" customHeight="1" x14ac:dyDescent="0.25">
      <c r="A4" s="100" t="s">
        <v>207</v>
      </c>
      <c r="B4" s="101"/>
      <c r="C4" s="101"/>
      <c r="D4" s="101"/>
      <c r="E4" s="101"/>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2"/>
    </row>
    <row r="7" spans="1:5" ht="31.5" x14ac:dyDescent="0.25">
      <c r="A7" s="15">
        <v>2</v>
      </c>
      <c r="B7" s="10" t="s">
        <v>99</v>
      </c>
      <c r="C7" s="10" t="s">
        <v>100</v>
      </c>
      <c r="D7" s="11" t="s">
        <v>98</v>
      </c>
      <c r="E7" s="52"/>
    </row>
    <row r="8" spans="1:5" x14ac:dyDescent="0.25">
      <c r="A8" s="15">
        <v>3</v>
      </c>
      <c r="B8" s="10" t="s">
        <v>101</v>
      </c>
      <c r="C8" s="10" t="s">
        <v>102</v>
      </c>
      <c r="D8" s="11" t="s">
        <v>98</v>
      </c>
      <c r="E8" s="52"/>
    </row>
    <row r="9" spans="1:5" ht="47.25" x14ac:dyDescent="0.25">
      <c r="A9" s="15">
        <v>4</v>
      </c>
      <c r="B9" s="10" t="s">
        <v>103</v>
      </c>
      <c r="C9" s="10" t="s">
        <v>104</v>
      </c>
      <c r="D9" s="11" t="s">
        <v>98</v>
      </c>
      <c r="E9" s="52"/>
    </row>
    <row r="10" spans="1:5" ht="31.5" x14ac:dyDescent="0.25">
      <c r="A10" s="15">
        <v>5</v>
      </c>
      <c r="B10" s="10" t="s">
        <v>105</v>
      </c>
      <c r="C10" s="10" t="s">
        <v>106</v>
      </c>
      <c r="D10" s="11" t="s">
        <v>98</v>
      </c>
      <c r="E10" s="52"/>
    </row>
    <row r="11" spans="1:5" x14ac:dyDescent="0.25">
      <c r="A11" s="15">
        <v>6</v>
      </c>
      <c r="B11" s="10" t="s">
        <v>107</v>
      </c>
      <c r="C11" s="10" t="s">
        <v>108</v>
      </c>
      <c r="D11" s="11" t="s">
        <v>98</v>
      </c>
      <c r="E11" s="52"/>
    </row>
    <row r="12" spans="1:5" ht="63" x14ac:dyDescent="0.25">
      <c r="A12" s="15">
        <v>7</v>
      </c>
      <c r="B12" s="10" t="s">
        <v>109</v>
      </c>
      <c r="C12" s="10" t="s">
        <v>110</v>
      </c>
      <c r="D12" s="11" t="s">
        <v>98</v>
      </c>
      <c r="E12" s="52"/>
    </row>
    <row r="13" spans="1:5" ht="31.5" x14ac:dyDescent="0.25">
      <c r="A13" s="15">
        <v>8</v>
      </c>
      <c r="B13" s="10" t="s">
        <v>111</v>
      </c>
      <c r="C13" s="10" t="s">
        <v>112</v>
      </c>
      <c r="D13" s="11" t="s">
        <v>98</v>
      </c>
      <c r="E13" s="52"/>
    </row>
    <row r="14" spans="1:5" x14ac:dyDescent="0.25">
      <c r="A14" s="15">
        <v>9</v>
      </c>
      <c r="B14" s="10" t="s">
        <v>113</v>
      </c>
      <c r="C14" s="10" t="s">
        <v>114</v>
      </c>
      <c r="D14" s="11" t="s">
        <v>98</v>
      </c>
      <c r="E14" s="52"/>
    </row>
    <row r="15" spans="1:5" s="102" customFormat="1" ht="36.6" customHeight="1" x14ac:dyDescent="0.25">
      <c r="A15" s="100" t="s">
        <v>115</v>
      </c>
      <c r="B15" s="101"/>
      <c r="C15" s="101"/>
      <c r="D15" s="101"/>
      <c r="E15" s="101"/>
    </row>
    <row r="16" spans="1:5" x14ac:dyDescent="0.25">
      <c r="A16" s="8" t="s">
        <v>91</v>
      </c>
      <c r="B16" s="8" t="s">
        <v>92</v>
      </c>
      <c r="C16" s="8" t="s">
        <v>94</v>
      </c>
      <c r="D16" s="8" t="s">
        <v>95</v>
      </c>
      <c r="E16" s="8" t="s">
        <v>93</v>
      </c>
    </row>
    <row r="17" spans="1:5" ht="63" x14ac:dyDescent="0.25">
      <c r="A17" s="15">
        <v>10</v>
      </c>
      <c r="B17" s="10" t="s">
        <v>116</v>
      </c>
      <c r="C17" s="10" t="s">
        <v>117</v>
      </c>
      <c r="D17" s="11" t="s">
        <v>118</v>
      </c>
      <c r="E17" s="53"/>
    </row>
    <row r="18" spans="1:5" ht="31.5" x14ac:dyDescent="0.25">
      <c r="A18" s="15">
        <v>11</v>
      </c>
      <c r="B18" s="10" t="s">
        <v>119</v>
      </c>
      <c r="C18" s="10" t="s">
        <v>120</v>
      </c>
      <c r="D18" s="11" t="s">
        <v>118</v>
      </c>
      <c r="E18" s="53"/>
    </row>
    <row r="19" spans="1:5" x14ac:dyDescent="0.25">
      <c r="A19" s="15">
        <v>12</v>
      </c>
      <c r="B19" s="10" t="s">
        <v>121</v>
      </c>
      <c r="C19" s="10" t="s">
        <v>122</v>
      </c>
      <c r="D19" s="11" t="s">
        <v>118</v>
      </c>
      <c r="E19" s="53"/>
    </row>
    <row r="20" spans="1:5" ht="31.5" x14ac:dyDescent="0.25">
      <c r="A20" s="15">
        <v>13</v>
      </c>
      <c r="B20" s="10" t="s">
        <v>123</v>
      </c>
      <c r="C20" s="10" t="s">
        <v>124</v>
      </c>
      <c r="D20" s="11" t="s">
        <v>118</v>
      </c>
      <c r="E20" s="53"/>
    </row>
    <row r="21" spans="1:5" ht="63" x14ac:dyDescent="0.25">
      <c r="A21" s="15">
        <v>14</v>
      </c>
      <c r="B21" s="10" t="s">
        <v>125</v>
      </c>
      <c r="C21" s="10" t="s">
        <v>126</v>
      </c>
      <c r="D21" s="11" t="s">
        <v>118</v>
      </c>
      <c r="E21" s="53"/>
    </row>
    <row r="22" spans="1:5" ht="31.5" x14ac:dyDescent="0.25">
      <c r="A22" s="15">
        <v>15</v>
      </c>
      <c r="B22" s="10" t="s">
        <v>127</v>
      </c>
      <c r="C22" s="10" t="s">
        <v>128</v>
      </c>
      <c r="D22" s="11" t="s">
        <v>118</v>
      </c>
      <c r="E22" s="53"/>
    </row>
    <row r="23" spans="1:5" x14ac:dyDescent="0.25">
      <c r="A23" s="15">
        <v>16</v>
      </c>
      <c r="B23" s="10" t="s">
        <v>129</v>
      </c>
      <c r="C23" s="10" t="s">
        <v>130</v>
      </c>
      <c r="D23" s="11" t="s">
        <v>118</v>
      </c>
      <c r="E23" s="53"/>
    </row>
    <row r="24" spans="1:5" ht="31.5" x14ac:dyDescent="0.25">
      <c r="A24" s="15">
        <v>17</v>
      </c>
      <c r="B24" s="10" t="s">
        <v>131</v>
      </c>
      <c r="C24" s="10" t="s">
        <v>124</v>
      </c>
      <c r="D24" s="11" t="s">
        <v>118</v>
      </c>
      <c r="E24" s="53"/>
    </row>
    <row r="25" spans="1:5" ht="78.75" x14ac:dyDescent="0.25">
      <c r="A25" s="15">
        <v>18</v>
      </c>
      <c r="B25" s="10" t="s">
        <v>132</v>
      </c>
      <c r="C25" s="10" t="s">
        <v>133</v>
      </c>
      <c r="D25" s="11" t="s">
        <v>118</v>
      </c>
      <c r="E25" s="53"/>
    </row>
    <row r="26" spans="1:5" ht="31.5" x14ac:dyDescent="0.25">
      <c r="A26" s="15">
        <v>19</v>
      </c>
      <c r="B26" s="10" t="s">
        <v>134</v>
      </c>
      <c r="C26" s="10" t="s">
        <v>135</v>
      </c>
      <c r="D26" s="11" t="s">
        <v>118</v>
      </c>
      <c r="E26" s="53"/>
    </row>
    <row r="27" spans="1:5" x14ac:dyDescent="0.25">
      <c r="A27" s="15">
        <v>20</v>
      </c>
      <c r="B27" s="10" t="s">
        <v>136</v>
      </c>
      <c r="C27" s="10" t="s">
        <v>137</v>
      </c>
      <c r="D27" s="11" t="s">
        <v>118</v>
      </c>
      <c r="E27" s="53"/>
    </row>
    <row r="28" spans="1:5" ht="31.5" x14ac:dyDescent="0.25">
      <c r="A28" s="15">
        <v>21</v>
      </c>
      <c r="B28" s="10" t="s">
        <v>138</v>
      </c>
      <c r="C28" s="10" t="s">
        <v>124</v>
      </c>
      <c r="D28" s="11" t="s">
        <v>118</v>
      </c>
      <c r="E28" s="53"/>
    </row>
    <row r="29" spans="1:5" s="103" customFormat="1" ht="15" x14ac:dyDescent="0.25">
      <c r="A29" s="103" t="s">
        <v>280</v>
      </c>
    </row>
    <row r="30" spans="1:5" s="72" customFormat="1" x14ac:dyDescent="0.25">
      <c r="A30" s="72"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zoomScale="85" zoomScaleNormal="85" workbookViewId="0">
      <selection activeCell="A15" sqref="A15:E15"/>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8" customFormat="1" ht="36.6" customHeight="1" x14ac:dyDescent="0.25">
      <c r="A1" s="98" t="s">
        <v>236</v>
      </c>
    </row>
    <row r="2" spans="1:5" s="99" customFormat="1" x14ac:dyDescent="0.25">
      <c r="A2" s="99" t="s">
        <v>140</v>
      </c>
    </row>
    <row r="3" spans="1:5" s="78" customFormat="1" x14ac:dyDescent="0.25">
      <c r="A3" s="78" t="s">
        <v>299</v>
      </c>
    </row>
    <row r="4" spans="1:5" s="80" customFormat="1" ht="31.15" customHeight="1" x14ac:dyDescent="0.25">
      <c r="A4" s="75" t="s">
        <v>144</v>
      </c>
      <c r="B4" s="76"/>
      <c r="C4" s="76"/>
      <c r="D4" s="76"/>
      <c r="E4" s="76"/>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80" customFormat="1" ht="31.9" customHeight="1" x14ac:dyDescent="0.25">
      <c r="A9" s="75" t="s">
        <v>210</v>
      </c>
      <c r="B9" s="76"/>
      <c r="C9" s="76"/>
      <c r="D9" s="76"/>
      <c r="E9" s="76"/>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ht="3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80" customFormat="1" ht="31.15" customHeight="1" x14ac:dyDescent="0.25">
      <c r="A23" s="75" t="s">
        <v>211</v>
      </c>
      <c r="B23" s="76"/>
      <c r="C23" s="76"/>
      <c r="D23" s="76"/>
      <c r="E23" s="76"/>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103" customFormat="1" ht="19.899999999999999" customHeight="1" x14ac:dyDescent="0.25">
      <c r="A36" s="103" t="s">
        <v>280</v>
      </c>
    </row>
    <row r="37" spans="1:5" s="72" customFormat="1" x14ac:dyDescent="0.25">
      <c r="A37" s="72"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dbf3aa0-7301-41ed-9c5e-7670605d4daf">
      <Terms xmlns="http://schemas.microsoft.com/office/infopath/2007/PartnerControls"/>
    </lcf76f155ced4ddcb4097134ff3c332f>
    <Status xmlns="8dbf3aa0-7301-41ed-9c5e-7670605d4daf" xsi:nil="true"/>
    <TaxCatchAll xmlns="203d9b92-456e-46ae-8638-1069528f282a" xsi:nil="true"/>
    <Comments xmlns="8dbf3aa0-7301-41ed-9c5e-7670605d4da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04D968A7751D44894CAC4F42CA5E773" ma:contentTypeVersion="18" ma:contentTypeDescription="Create a new document." ma:contentTypeScope="" ma:versionID="141b99cd43e94f6ad51d62440b7ecb6b">
  <xsd:schema xmlns:xsd="http://www.w3.org/2001/XMLSchema" xmlns:xs="http://www.w3.org/2001/XMLSchema" xmlns:p="http://schemas.microsoft.com/office/2006/metadata/properties" xmlns:ns2="8dbf3aa0-7301-41ed-9c5e-7670605d4daf" xmlns:ns3="203d9b92-456e-46ae-8638-1069528f282a" targetNamespace="http://schemas.microsoft.com/office/2006/metadata/properties" ma:root="true" ma:fieldsID="e763f9448d3824b1e9a38ec68c14a33f" ns2:_="" ns3:_="">
    <xsd:import namespace="8dbf3aa0-7301-41ed-9c5e-7670605d4daf"/>
    <xsd:import namespace="203d9b92-456e-46ae-8638-1069528f282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Status"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bf3aa0-7301-41ed-9c5e-7670605d4d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Length (seconds)"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fe4f139-5f2f-4806-9b3d-d883ffc38a0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Status" ma:index="24" nillable="true" ma:displayName="Status" ma:format="Dropdown" ma:indexed="true" ma:internalName="Status">
      <xsd:simpleType>
        <xsd:restriction base="dms:Choice">
          <xsd:enumeration value="Needs Review"/>
          <xsd:enumeration value="Complete"/>
          <xsd:enumeration value="Pending"/>
        </xsd:restriction>
      </xsd:simpleType>
    </xsd:element>
    <xsd:element name="Comments" ma:index="25" nillable="true" ma:displayName="Comments " ma:format="Dropdown" ma:internalName="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03d9b92-456e-46ae-8638-1069528f282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3539fb5f-34d8-4717-9919-c775333593af}" ma:internalName="TaxCatchAll" ma:showField="CatchAllData" ma:web="203d9b92-456e-46ae-8638-1069528f282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4E06923-0D0B-4D72-89F5-9333142846E1}">
  <ds:schemaRefs>
    <ds:schemaRef ds:uri="http://schemas.microsoft.com/sharepoint/v3/contenttype/forms"/>
  </ds:schemaRefs>
</ds:datastoreItem>
</file>

<file path=customXml/itemProps2.xml><?xml version="1.0" encoding="utf-8"?>
<ds:datastoreItem xmlns:ds="http://schemas.openxmlformats.org/officeDocument/2006/customXml" ds:itemID="{1C28EEBF-08F2-47B9-BCD2-20DA87299093}">
  <ds:schemaRefs>
    <ds:schemaRef ds:uri="http://purl.org/dc/dcmitype/"/>
    <ds:schemaRef ds:uri="203d9b92-456e-46ae-8638-1069528f282a"/>
    <ds:schemaRef ds:uri="http://www.w3.org/XML/1998/namespace"/>
    <ds:schemaRef ds:uri="http://schemas.openxmlformats.org/package/2006/metadata/core-properties"/>
    <ds:schemaRef ds:uri="http://schemas.microsoft.com/office/2006/documentManagement/types"/>
    <ds:schemaRef ds:uri="http://schemas.microsoft.com/office/2006/metadata/properties"/>
    <ds:schemaRef ds:uri="http://schemas.microsoft.com/office/infopath/2007/PartnerControls"/>
    <ds:schemaRef ds:uri="8dbf3aa0-7301-41ed-9c5e-7670605d4daf"/>
    <ds:schemaRef ds:uri="http://purl.org/dc/terms/"/>
    <ds:schemaRef ds:uri="http://purl.org/dc/elements/1.1/"/>
  </ds:schemaRefs>
</ds:datastoreItem>
</file>

<file path=customXml/itemProps3.xml><?xml version="1.0" encoding="utf-8"?>
<ds:datastoreItem xmlns:ds="http://schemas.openxmlformats.org/officeDocument/2006/customXml" ds:itemID="{D301CF28-A3C9-4B38-915D-F0801727F0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bf3aa0-7301-41ed-9c5e-7670605d4daf"/>
    <ds:schemaRef ds:uri="203d9b92-456e-46ae-8638-1069528f28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16</vt:i4>
      </vt:variant>
    </vt:vector>
  </HeadingPairs>
  <TitlesOfParts>
    <vt:vector size="24"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'2 - Individual Debt Obligations'!Print_Area</vt:lpstr>
      <vt:lpstr>'2 - Individual Debt Obligations'!Print_Titles</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Eva Barton</cp:lastModifiedBy>
  <cp:lastPrinted>2026-03-25T14:44:55Z</cp:lastPrinted>
  <dcterms:created xsi:type="dcterms:W3CDTF">2017-01-13T17:49:37Z</dcterms:created>
  <dcterms:modified xsi:type="dcterms:W3CDTF">2026-04-06T18:30:40Z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0x010100F04D968A7751D44894CAC4F42CA5E773</vt:lpwstr>
  </property>
  <property fmtid="{D5CDD505-2E9C-101B-9397-08002B2CF9AE}" pid="3" name="MediaServiceImageTags">
    <vt:lpwstr/>
  </property>
</Properties>
</file>